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hidePivotFieldList="1" autoCompressPictures="0"/>
  <bookViews>
    <workbookView xWindow="-360" yWindow="0" windowWidth="17300" windowHeight="6600"/>
  </bookViews>
  <sheets>
    <sheet name="2014 Adults with SMI" sheetId="5" r:id="rId1"/>
    <sheet name="Calculation instructions" sheetId="11" r:id="rId2"/>
    <sheet name="2014 Children with SED" sheetId="4" r:id="rId3"/>
    <sheet name="2014 Poverty Status Data" sheetId="13" state="hidden" r:id="rId4"/>
    <sheet name="PEPSYASEX-Geography-Puerto Rico" sheetId="16" state="hidden" r:id="rId5"/>
    <sheet name="Poverty Status data" sheetId="9" state="hidden" r:id="rId6"/>
    <sheet name="Sheet1" sheetId="12" state="hidden" r:id="rId7"/>
    <sheet name="CNMI Population" sheetId="15" state="hidden" r:id="rId8"/>
    <sheet name="CNMI population data" sheetId="14" state="hidden" r:id="rId9"/>
  </sheets>
  <definedNames>
    <definedName name="_pg1" localSheetId="3">'2014 Poverty Status Data'!#REF!</definedName>
    <definedName name="FINAL">#REF!</definedName>
    <definedName name="_xlnm.Print_Area" localSheetId="0">'2014 Adults with SMI'!$A$1:$E$71</definedName>
    <definedName name="_xlnm.Print_Area" localSheetId="2">'2014 Children with SED'!$A$1:$H$92</definedName>
    <definedName name="_xlnm.Print_Area" localSheetId="1">'Calculation instructions'!$A$1:$F$32</definedName>
    <definedName name="_xlnm.Print_Area" localSheetId="7">'CNMI Population'!$A$2:$L$94</definedName>
    <definedName name="SKIP_FTR" localSheetId="3">'2014 Poverty Status Data'!$O$299</definedName>
    <definedName name="SKIP_HDR" localSheetId="3">'2014 Poverty Status Data'!$O$77</definedName>
    <definedName name="SKIP2" localSheetId="3">'2014 Poverty Status Data'!$O$78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9" i="16" l="1"/>
  <c r="B56" i="5"/>
  <c r="R58" i="4"/>
  <c r="AC8" i="16"/>
  <c r="Q58" i="4"/>
  <c r="AC7" i="16"/>
  <c r="P58" i="4"/>
  <c r="AC11" i="16"/>
  <c r="AC6" i="16"/>
  <c r="O16" i="15"/>
  <c r="O14" i="15"/>
  <c r="E8" i="14"/>
  <c r="E16" i="14"/>
  <c r="F8" i="14"/>
  <c r="C5" i="14"/>
  <c r="C11" i="14"/>
  <c r="C10" i="14"/>
  <c r="C9" i="14"/>
  <c r="C8" i="14"/>
  <c r="C7" i="14"/>
  <c r="C6" i="14"/>
  <c r="B55" i="5"/>
  <c r="C55" i="5"/>
  <c r="D55" i="5"/>
  <c r="E55" i="5"/>
  <c r="B58" i="4"/>
  <c r="S58" i="4"/>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3" i="4"/>
  <c r="C12" i="4"/>
  <c r="C11" i="4"/>
  <c r="C10" i="4"/>
  <c r="C9" i="4"/>
  <c r="C8" i="4"/>
  <c r="C7" i="4"/>
  <c r="C6" i="4"/>
  <c r="M57" i="4"/>
  <c r="H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M51" i="4"/>
  <c r="C54" i="5"/>
  <c r="E53" i="5"/>
  <c r="E52" i="5"/>
  <c r="E51" i="5"/>
  <c r="D50" i="5"/>
  <c r="C49" i="5"/>
  <c r="D48" i="5"/>
  <c r="D47" i="5"/>
  <c r="D46" i="5"/>
  <c r="D45" i="5"/>
  <c r="C44" i="5"/>
  <c r="D43" i="5"/>
  <c r="D42" i="5"/>
  <c r="C41" i="5"/>
  <c r="D40" i="5"/>
  <c r="D39" i="5"/>
  <c r="C38" i="5"/>
  <c r="C37" i="5"/>
  <c r="C36" i="5"/>
  <c r="E35" i="5"/>
  <c r="D34" i="5"/>
  <c r="C33" i="5"/>
  <c r="D32" i="5"/>
  <c r="E31" i="5"/>
  <c r="C30" i="5"/>
  <c r="C29" i="5"/>
  <c r="C28" i="5"/>
  <c r="E27" i="5"/>
  <c r="D26" i="5"/>
  <c r="C25" i="5"/>
  <c r="D24" i="5"/>
  <c r="E23" i="5"/>
  <c r="C22" i="5"/>
  <c r="C21" i="5"/>
  <c r="C20" i="5"/>
  <c r="E19" i="5"/>
  <c r="C18" i="5"/>
  <c r="C17" i="5"/>
  <c r="C16" i="5"/>
  <c r="C15" i="5"/>
  <c r="D14" i="5"/>
  <c r="C13" i="5"/>
  <c r="C12" i="5"/>
  <c r="C11" i="5"/>
  <c r="C10" i="5"/>
  <c r="C9" i="5"/>
  <c r="D8" i="5"/>
  <c r="C7" i="5"/>
  <c r="C6" i="5"/>
  <c r="C5" i="5"/>
  <c r="B57" i="5"/>
  <c r="E6" i="5"/>
  <c r="D10" i="5"/>
  <c r="C14" i="5"/>
  <c r="E18" i="5"/>
  <c r="E21" i="5"/>
  <c r="C23" i="5"/>
  <c r="D25" i="5"/>
  <c r="D28" i="5"/>
  <c r="D30" i="5"/>
  <c r="C32" i="5"/>
  <c r="C34" i="5"/>
  <c r="E37" i="5"/>
  <c r="C39" i="5"/>
  <c r="D41" i="5"/>
  <c r="D44" i="5"/>
  <c r="C46" i="5"/>
  <c r="C48" i="5"/>
  <c r="C50" i="5"/>
  <c r="C52" i="5"/>
  <c r="C53" i="5"/>
  <c r="E42" i="5"/>
  <c r="E34" i="5"/>
  <c r="E26" i="5"/>
  <c r="E4" i="5"/>
  <c r="D53" i="5"/>
  <c r="E45" i="5"/>
  <c r="E41" i="5"/>
  <c r="C35" i="5"/>
  <c r="D29" i="5"/>
  <c r="E25" i="5"/>
  <c r="C19" i="5"/>
  <c r="E15" i="5"/>
  <c r="E11" i="5"/>
  <c r="E7" i="5"/>
  <c r="C56" i="5"/>
  <c r="D56" i="5"/>
  <c r="E56" i="5"/>
  <c r="E24" i="5"/>
  <c r="E32" i="5"/>
  <c r="E40" i="5"/>
  <c r="E54" i="5"/>
  <c r="E48" i="5"/>
  <c r="D18" i="5"/>
  <c r="E14" i="5"/>
  <c r="E10" i="5"/>
  <c r="D6" i="5"/>
  <c r="E47" i="5"/>
  <c r="E43" i="5"/>
  <c r="E39" i="5"/>
  <c r="D35" i="5"/>
  <c r="D31" i="5"/>
  <c r="D27" i="5"/>
  <c r="D23" i="5"/>
  <c r="D19" i="5"/>
  <c r="E17" i="5"/>
  <c r="D15" i="5"/>
  <c r="E13" i="5"/>
  <c r="D11" i="5"/>
  <c r="E9" i="5"/>
  <c r="D7" i="5"/>
  <c r="E5" i="5"/>
  <c r="E8" i="5"/>
  <c r="D12" i="5"/>
  <c r="D16" i="5"/>
  <c r="E46" i="5"/>
  <c r="E50" i="5"/>
  <c r="E44" i="5"/>
  <c r="E36" i="5"/>
  <c r="E28" i="5"/>
  <c r="E20" i="5"/>
  <c r="D5" i="5"/>
  <c r="D9" i="5"/>
  <c r="D13" i="5"/>
  <c r="D17" i="5"/>
  <c r="D21" i="5"/>
  <c r="C27" i="5"/>
  <c r="E33" i="5"/>
  <c r="D37" i="5"/>
  <c r="C43" i="5"/>
  <c r="D51" i="5"/>
  <c r="E49" i="5"/>
  <c r="E22" i="5"/>
  <c r="E30" i="5"/>
  <c r="E38" i="5"/>
  <c r="D54" i="5"/>
  <c r="D52" i="5"/>
  <c r="C51" i="5"/>
  <c r="D49" i="5"/>
  <c r="C47" i="5"/>
  <c r="C45" i="5"/>
  <c r="C42" i="5"/>
  <c r="C40" i="5"/>
  <c r="D38" i="5"/>
  <c r="D36" i="5"/>
  <c r="D33" i="5"/>
  <c r="C31" i="5"/>
  <c r="E29" i="5"/>
  <c r="C26" i="5"/>
  <c r="C24" i="5"/>
  <c r="D22" i="5"/>
  <c r="D20" i="5"/>
  <c r="E16" i="5"/>
  <c r="E12" i="5"/>
  <c r="C8" i="5"/>
  <c r="C4" i="5"/>
  <c r="D4" i="5"/>
  <c r="M35" i="4"/>
  <c r="M21" i="4"/>
  <c r="M43" i="4"/>
  <c r="M55" i="4"/>
  <c r="E55" i="4"/>
  <c r="M12" i="4"/>
  <c r="M17" i="4"/>
  <c r="G17" i="4"/>
  <c r="M25" i="4"/>
  <c r="G25" i="4"/>
  <c r="M33" i="4"/>
  <c r="D33" i="4"/>
  <c r="M37" i="4"/>
  <c r="D37" i="4"/>
  <c r="M41" i="4"/>
  <c r="D41" i="4"/>
  <c r="M45" i="4"/>
  <c r="H45" i="4"/>
  <c r="M49" i="4"/>
  <c r="E49" i="4"/>
  <c r="M53" i="4"/>
  <c r="D53" i="4"/>
  <c r="M47" i="4"/>
  <c r="G47" i="4"/>
  <c r="M39" i="4"/>
  <c r="H39" i="4"/>
  <c r="M29" i="4"/>
  <c r="M7" i="4"/>
  <c r="E7" i="4"/>
  <c r="M6" i="4"/>
  <c r="G6" i="4"/>
  <c r="M10" i="4"/>
  <c r="D10" i="4"/>
  <c r="M34" i="4"/>
  <c r="M36" i="4"/>
  <c r="M38" i="4"/>
  <c r="H38" i="4"/>
  <c r="M40" i="4"/>
  <c r="H40" i="4"/>
  <c r="M42" i="4"/>
  <c r="M44" i="4"/>
  <c r="M46" i="4"/>
  <c r="H46" i="4"/>
  <c r="M48" i="4"/>
  <c r="F48" i="4"/>
  <c r="M50" i="4"/>
  <c r="D50" i="4"/>
  <c r="M52" i="4"/>
  <c r="M54" i="4"/>
  <c r="D54" i="4"/>
  <c r="M56" i="4"/>
  <c r="G56" i="4"/>
  <c r="M15" i="4"/>
  <c r="D15" i="4"/>
  <c r="M19" i="4"/>
  <c r="M23" i="4"/>
  <c r="H23" i="4"/>
  <c r="M27" i="4"/>
  <c r="M31" i="4"/>
  <c r="H31" i="4"/>
  <c r="M8" i="4"/>
  <c r="E8" i="4"/>
  <c r="M32" i="4"/>
  <c r="E32" i="4"/>
  <c r="M30" i="4"/>
  <c r="M28" i="4"/>
  <c r="M26" i="4"/>
  <c r="D26" i="4"/>
  <c r="M24" i="4"/>
  <c r="E24" i="4"/>
  <c r="M22" i="4"/>
  <c r="G22" i="4"/>
  <c r="M20" i="4"/>
  <c r="E20" i="4"/>
  <c r="M18" i="4"/>
  <c r="M16" i="4"/>
  <c r="G16" i="4"/>
  <c r="M13" i="4"/>
  <c r="M11" i="4"/>
  <c r="M9" i="4"/>
  <c r="D9" i="4"/>
  <c r="E39" i="4"/>
  <c r="E33" i="4"/>
  <c r="F40" i="4"/>
  <c r="G18" i="4"/>
  <c r="G51" i="4"/>
  <c r="H27" i="4"/>
  <c r="F43" i="4"/>
  <c r="E34" i="4"/>
  <c r="F19" i="4"/>
  <c r="E35" i="4"/>
  <c r="G11" i="4"/>
  <c r="E18" i="4"/>
  <c r="F52" i="4"/>
  <c r="F36" i="4"/>
  <c r="F12" i="4"/>
  <c r="F44" i="4"/>
  <c r="F28" i="4"/>
  <c r="E42" i="4"/>
  <c r="H29" i="4"/>
  <c r="H21" i="4"/>
  <c r="H13" i="4"/>
  <c r="E30" i="4"/>
  <c r="E57" i="4"/>
  <c r="G57" i="4"/>
  <c r="D25" i="4"/>
  <c r="E47" i="4"/>
  <c r="D57" i="4"/>
  <c r="E27" i="4"/>
  <c r="F57" i="4"/>
  <c r="E29" i="4"/>
  <c r="H50" i="4"/>
  <c r="H24" i="4"/>
  <c r="E23" i="4"/>
  <c r="E6" i="4"/>
  <c r="F27" i="4"/>
  <c r="D23" i="4"/>
  <c r="G9" i="4"/>
  <c r="D6" i="4"/>
  <c r="H7" i="4"/>
  <c r="F6" i="4"/>
  <c r="H34" i="4"/>
  <c r="G23" i="4"/>
  <c r="K23" i="4"/>
  <c r="D46" i="4"/>
  <c r="D45" i="4"/>
  <c r="E40" i="4"/>
  <c r="J40" i="4"/>
  <c r="D28" i="4"/>
  <c r="F46" i="4"/>
  <c r="E10" i="4"/>
  <c r="F35" i="4"/>
  <c r="F16" i="4"/>
  <c r="G46" i="4"/>
  <c r="K46" i="4"/>
  <c r="G35" i="4"/>
  <c r="E11" i="4"/>
  <c r="F50" i="4"/>
  <c r="H48" i="4"/>
  <c r="E51" i="4"/>
  <c r="G53" i="4"/>
  <c r="H12" i="4"/>
  <c r="H8" i="4"/>
  <c r="G55" i="4"/>
  <c r="F15" i="4"/>
  <c r="G44" i="4"/>
  <c r="G7" i="4"/>
  <c r="H53" i="4"/>
  <c r="H20" i="4"/>
  <c r="E26" i="4"/>
  <c r="F20" i="4"/>
  <c r="J20" i="4"/>
  <c r="E38" i="4"/>
  <c r="F56" i="4"/>
  <c r="H22" i="4"/>
  <c r="K22" i="4"/>
  <c r="G20" i="4"/>
  <c r="E56" i="4"/>
  <c r="H49" i="4"/>
  <c r="F22" i="4"/>
  <c r="D31" i="4"/>
  <c r="E19" i="4"/>
  <c r="J19" i="4"/>
  <c r="E25" i="4"/>
  <c r="D11" i="4"/>
  <c r="D38" i="4"/>
  <c r="E28" i="4"/>
  <c r="G28" i="4"/>
  <c r="H16" i="4"/>
  <c r="K16" i="4"/>
  <c r="D34" i="4"/>
  <c r="G37" i="4"/>
  <c r="H35" i="4"/>
  <c r="F11" i="4"/>
  <c r="H42" i="4"/>
  <c r="H54" i="4"/>
  <c r="F31" i="4"/>
  <c r="D12" i="4"/>
  <c r="D13" i="4"/>
  <c r="F38" i="4"/>
  <c r="G54" i="4"/>
  <c r="G32" i="4"/>
  <c r="D42" i="4"/>
  <c r="F54" i="4"/>
  <c r="E43" i="4"/>
  <c r="F41" i="4"/>
  <c r="F24" i="4"/>
  <c r="J24" i="4"/>
  <c r="E52" i="4"/>
  <c r="F30" i="4"/>
  <c r="D32" i="4"/>
  <c r="E15" i="4"/>
  <c r="G36" i="4"/>
  <c r="G41" i="4"/>
  <c r="H43" i="4"/>
  <c r="F21" i="4"/>
  <c r="D57" i="5"/>
  <c r="D30" i="4"/>
  <c r="H30" i="4"/>
  <c r="G26" i="4"/>
  <c r="D22" i="4"/>
  <c r="H18" i="4"/>
  <c r="K18" i="4"/>
  <c r="F13" i="4"/>
  <c r="E13" i="4"/>
  <c r="E9" i="4"/>
  <c r="H6" i="4"/>
  <c r="K6" i="4"/>
  <c r="F34" i="4"/>
  <c r="G34" i="4"/>
  <c r="G38" i="4"/>
  <c r="K38" i="4"/>
  <c r="G42" i="4"/>
  <c r="F42" i="4"/>
  <c r="J42" i="4"/>
  <c r="E46" i="4"/>
  <c r="E50" i="4"/>
  <c r="G50" i="4"/>
  <c r="E54" i="4"/>
  <c r="G15" i="4"/>
  <c r="H15" i="4"/>
  <c r="F23" i="4"/>
  <c r="E31" i="4"/>
  <c r="G31" i="4"/>
  <c r="K31" i="4"/>
  <c r="F47" i="4"/>
  <c r="E17" i="4"/>
  <c r="E41" i="4"/>
  <c r="F17" i="4"/>
  <c r="D7" i="4"/>
  <c r="F7" i="4"/>
  <c r="J7" i="4"/>
  <c r="G21" i="4"/>
  <c r="D43" i="4"/>
  <c r="D8" i="4"/>
  <c r="H32" i="4"/>
  <c r="F32" i="4"/>
  <c r="J32" i="4"/>
  <c r="H28" i="4"/>
  <c r="D24" i="4"/>
  <c r="G24" i="4"/>
  <c r="D20" i="4"/>
  <c r="D16" i="4"/>
  <c r="E16" i="4"/>
  <c r="H11" i="4"/>
  <c r="G10" i="4"/>
  <c r="F10" i="4"/>
  <c r="D36" i="4"/>
  <c r="G40" i="4"/>
  <c r="K40" i="4"/>
  <c r="D44" i="4"/>
  <c r="E48" i="4"/>
  <c r="J48" i="4"/>
  <c r="D48" i="4"/>
  <c r="H52" i="4"/>
  <c r="H56" i="4"/>
  <c r="K56" i="4"/>
  <c r="H19" i="4"/>
  <c r="D19" i="4"/>
  <c r="D27" i="4"/>
  <c r="F8" i="4"/>
  <c r="J8" i="4"/>
  <c r="G8" i="4"/>
  <c r="H25" i="4"/>
  <c r="K25" i="4"/>
  <c r="F37" i="4"/>
  <c r="E45" i="4"/>
  <c r="F53" i="4"/>
  <c r="G39" i="4"/>
  <c r="K39" i="4"/>
  <c r="G12" i="4"/>
  <c r="F39" i="4"/>
  <c r="J39" i="4"/>
  <c r="E12" i="4"/>
  <c r="F55" i="4"/>
  <c r="J55" i="4"/>
  <c r="E21" i="4"/>
  <c r="D39" i="4"/>
  <c r="H55" i="4"/>
  <c r="F45" i="4"/>
  <c r="H37" i="4"/>
  <c r="D21" i="4"/>
  <c r="C57" i="5"/>
  <c r="E57" i="5"/>
  <c r="G30" i="4"/>
  <c r="F26" i="4"/>
  <c r="H26" i="4"/>
  <c r="E22" i="4"/>
  <c r="F18" i="4"/>
  <c r="D18" i="4"/>
  <c r="G13" i="4"/>
  <c r="K13" i="4"/>
  <c r="H9" i="4"/>
  <c r="F9" i="4"/>
  <c r="H10" i="4"/>
  <c r="H36" i="4"/>
  <c r="E36" i="4"/>
  <c r="D40" i="4"/>
  <c r="E44" i="4"/>
  <c r="H44" i="4"/>
  <c r="G48" i="4"/>
  <c r="D52" i="4"/>
  <c r="G52" i="4"/>
  <c r="D56" i="4"/>
  <c r="G19" i="4"/>
  <c r="G27" i="4"/>
  <c r="K27" i="4"/>
  <c r="H47" i="4"/>
  <c r="K47" i="4"/>
  <c r="G29" i="4"/>
  <c r="D17" i="4"/>
  <c r="H33" i="4"/>
  <c r="H41" i="4"/>
  <c r="G49" i="4"/>
  <c r="G33" i="4"/>
  <c r="F49" i="4"/>
  <c r="J49" i="4"/>
  <c r="G43" i="4"/>
  <c r="D29" i="4"/>
  <c r="H51" i="4"/>
  <c r="K51" i="4"/>
  <c r="D47" i="4"/>
  <c r="D35" i="4"/>
  <c r="D51" i="4"/>
  <c r="H17" i="4"/>
  <c r="K17" i="4"/>
  <c r="F51" i="4"/>
  <c r="F29" i="4"/>
  <c r="J29" i="4"/>
  <c r="D55" i="4"/>
  <c r="E53" i="4"/>
  <c r="D49" i="4"/>
  <c r="G45" i="4"/>
  <c r="K45" i="4"/>
  <c r="E37" i="4"/>
  <c r="F33" i="4"/>
  <c r="J33" i="4"/>
  <c r="F25" i="4"/>
  <c r="K11" i="4"/>
  <c r="K12" i="4"/>
  <c r="J43" i="4"/>
  <c r="J35" i="4"/>
  <c r="J34" i="4"/>
  <c r="J30" i="4"/>
  <c r="J12" i="4"/>
  <c r="J18" i="4"/>
  <c r="K21" i="4"/>
  <c r="J36" i="4"/>
  <c r="J44" i="4"/>
  <c r="J28" i="4"/>
  <c r="K49" i="4"/>
  <c r="K29" i="4"/>
  <c r="J52" i="4"/>
  <c r="J16" i="4"/>
  <c r="J47" i="4"/>
  <c r="J26" i="4"/>
  <c r="K7" i="4"/>
  <c r="J27" i="4"/>
  <c r="K26" i="4"/>
  <c r="K24" i="4"/>
  <c r="J23" i="4"/>
  <c r="K34" i="4"/>
  <c r="K50" i="4"/>
  <c r="K28" i="4"/>
  <c r="K8" i="4"/>
  <c r="J50" i="4"/>
  <c r="J22" i="4"/>
  <c r="J9" i="4"/>
  <c r="J56" i="4"/>
  <c r="K53" i="4"/>
  <c r="J6" i="4"/>
  <c r="K44" i="4"/>
  <c r="J15" i="4"/>
  <c r="K20" i="4"/>
  <c r="J11" i="4"/>
  <c r="K35" i="4"/>
  <c r="K48" i="4"/>
  <c r="K9" i="4"/>
  <c r="K55" i="4"/>
  <c r="J25" i="4"/>
  <c r="J46" i="4"/>
  <c r="J51" i="4"/>
  <c r="J10" i="4"/>
  <c r="J21" i="4"/>
  <c r="K42" i="4"/>
  <c r="J38" i="4"/>
  <c r="K30" i="4"/>
  <c r="K52" i="4"/>
  <c r="K32" i="4"/>
  <c r="K43" i="4"/>
  <c r="J41" i="4"/>
  <c r="K37" i="4"/>
  <c r="J31" i="4"/>
  <c r="J13" i="4"/>
  <c r="K36" i="4"/>
  <c r="K41" i="4"/>
  <c r="K54" i="4"/>
  <c r="J54" i="4"/>
  <c r="K10" i="4"/>
  <c r="H59" i="4"/>
  <c r="J17" i="4"/>
  <c r="K15" i="4"/>
  <c r="J53" i="4"/>
  <c r="K19" i="4"/>
  <c r="J45" i="4"/>
  <c r="K33" i="4"/>
  <c r="J37" i="4"/>
  <c r="E59" i="4"/>
  <c r="F59" i="4"/>
  <c r="G59" i="4"/>
  <c r="J59" i="4"/>
  <c r="K59" i="4"/>
</calcChain>
</file>

<file path=xl/sharedStrings.xml><?xml version="1.0" encoding="utf-8"?>
<sst xmlns="http://schemas.openxmlformats.org/spreadsheetml/2006/main" count="3463" uniqueCount="2351">
  <si>
    <t>Contact: Demographic Call Center Staff at 301-763-2422 or 1-866-758-1060 (toll free)</t>
  </si>
  <si>
    <t>Last revised: August 28, 2007</t>
  </si>
  <si>
    <t>URL: http://pubdb3.census.gov/macro/032007/pov/new46_100125_02.htm</t>
  </si>
  <si>
    <r>
      <t xml:space="preserve">Age 5 - 17 Percent in Poverty </t>
    </r>
    <r>
      <rPr>
        <b/>
        <vertAlign val="superscript"/>
        <sz val="10"/>
        <rFont val="Arial"/>
        <family val="2"/>
      </rPr>
      <t>2</t>
    </r>
  </si>
  <si>
    <t>1.  Population Data Source:</t>
  </si>
  <si>
    <t xml:space="preserve">                                   _____________________________________________________________________________________________  Factors   Parameter  Parameter</t>
  </si>
  <si>
    <t>Source:  U.S. Census Bureau, Current Population Survey, 2006 Annual Social and Economic Supplement.</t>
  </si>
  <si>
    <t>Last revised: August 29, 2006</t>
  </si>
  <si>
    <t>URL: http://pubdb3.census.gov/macro/032006/pov/new46_100125_02.htm</t>
  </si>
  <si>
    <t>Level of Functioning = or less than 60 (Official Estimate)</t>
  </si>
  <si>
    <t>Level of Functioning = or less than 50</t>
  </si>
  <si>
    <t xml:space="preserve">        24      Natives are defined as people born in the United States, </t>
  </si>
  <si>
    <t xml:space="preserve">                Puerto Rico, or an outlying area of the United States, and </t>
  </si>
  <si>
    <t xml:space="preserve">                those born in a foreign country but who had at least one </t>
  </si>
  <si>
    <t xml:space="preserve">                parent who was a U.S. citizen.  All others are foreign-</t>
  </si>
  <si>
    <t xml:space="preserve">                born regardless of date of entry into the United States or </t>
  </si>
  <si>
    <t xml:space="preserve">                citizenship status.  The Current Population Survey, the </t>
  </si>
  <si>
    <t xml:space="preserve">                source of these data, does not extend to Puerto Rico or to </t>
  </si>
  <si>
    <t xml:space="preserve">                the outlying areas of the United States, and thus those </t>
  </si>
  <si>
    <t xml:space="preserve">                living there are excluded from these poverty statistics.   </t>
  </si>
  <si>
    <t xml:space="preserve">        25      Enrollment: Attendance or enrollment in a high school, </t>
  </si>
  <si>
    <t xml:space="preserve">                college or university.  Defined only for people ages 16-24 </t>
  </si>
  <si>
    <t xml:space="preserve">                who are not serving in the armed forces.  Enrollment or </t>
  </si>
  <si>
    <t xml:space="preserve">                attendance as of the week prior to interview.  People </t>
  </si>
  <si>
    <t xml:space="preserve">                under age 16, people 16 to 24 serving in the armed forces, </t>
  </si>
  <si>
    <t xml:space="preserve">                and people 25 and over are shown in the totals only.  </t>
  </si>
  <si>
    <t xml:space="preserve">        26      The averages include householders with and without      </t>
  </si>
  <si>
    <t xml:space="preserve">                children.                                                               </t>
  </si>
  <si>
    <t xml:space="preserve">        27      The averages only include householders with children.  </t>
  </si>
  <si>
    <t xml:space="preserve">        28      When assigning poverty thresholds, the number of  "related </t>
  </si>
  <si>
    <t xml:space="preserve">                children" is the number of people in the family under 18, </t>
  </si>
  <si>
    <t xml:space="preserve">                who are related to the family reference person but are not </t>
  </si>
  <si>
    <t xml:space="preserve">                themselves the family reference person or his or her    </t>
  </si>
  <si>
    <t xml:space="preserve">                spouse.                                                                 </t>
  </si>
  <si>
    <t xml:space="preserve">        29      Weighted average poverty thresholds: Some data users want </t>
  </si>
  <si>
    <t xml:space="preserve">                to get a general sense of the  "poverty line," rather than </t>
  </si>
  <si>
    <t xml:space="preserve">                the full detail of all 48 thresholds cross-classified by </t>
  </si>
  <si>
    <t xml:space="preserve">                size of family and number of related children.  These </t>
  </si>
  <si>
    <t xml:space="preserve">                weighted average thresholds provide that summary, but they </t>
  </si>
  <si>
    <t xml:space="preserve">                are not used to compute poverty data.  They are "weighted" </t>
  </si>
  <si>
    <t xml:space="preserve">                averages because within a family size, some child/adult </t>
  </si>
  <si>
    <t xml:space="preserve">                combinations occur more frequently than others.  </t>
  </si>
  <si>
    <t xml:space="preserve">                Therefore, the weighted average thresholds take into </t>
  </si>
  <si>
    <t xml:space="preserve">                account how many families each threshold applies to when </t>
  </si>
  <si>
    <t xml:space="preserve">                the Census Bureau computes the number of poor.          </t>
  </si>
  <si>
    <t xml:space="preserve">        30      Totals show the number of people who currently live in </t>
  </si>
  <si>
    <t xml:space="preserve">                census tracts that had poverty rates of 20 percent or more </t>
  </si>
  <si>
    <t xml:space="preserve">                (poverty areas), 30 percent or more, 40 percent or more, </t>
  </si>
  <si>
    <t xml:space="preserve">                and less than 20 percent (outside of poverty areas),    </t>
  </si>
  <si>
    <t xml:space="preserve">                according to the 1990 Census of Population and Housing.    </t>
  </si>
  <si>
    <t xml:space="preserve">                Among those people,  "below poverty level" shows the    </t>
  </si>
  <si>
    <t xml:space="preserve">                number and percent who were poor in the current year.   </t>
  </si>
  <si>
    <t xml:space="preserve">                Census tract: a small geographic area usually containing </t>
  </si>
  <si>
    <t xml:space="preserve">                2,500 to 8,000 people.          </t>
  </si>
  <si>
    <t xml:space="preserve">        31      Region and division: The four regions of the country are </t>
  </si>
  <si>
    <t xml:space="preserve">                as follows:     </t>
  </si>
  <si>
    <t xml:space="preserve">                Northeast:      New England Division (Maine, New Hampshire, </t>
  </si>
  <si>
    <t xml:space="preserve">                                Vermont, Massachusetts, Rhode Island,   </t>
  </si>
  <si>
    <t xml:space="preserve">                                Connecticut)  </t>
  </si>
  <si>
    <t xml:space="preserve">                         </t>
  </si>
  <si>
    <t xml:space="preserve">                                Middle Atlantic Division (New York, New </t>
  </si>
  <si>
    <t xml:space="preserve">                                Jersey, Pennsylvania) </t>
  </si>
  <si>
    <t xml:space="preserve">                Midwest:        East North Central Division (Ohio, Indiana, </t>
  </si>
  <si>
    <t xml:space="preserve">                                Illinois, Michigan, Wisconsin) </t>
  </si>
  <si>
    <t xml:space="preserve">                                West North Central Division (Minnesota, Iowa, </t>
  </si>
  <si>
    <t xml:space="preserve">                                Missouri, North Dakota, South Dakota, </t>
  </si>
  <si>
    <t xml:space="preserve">                                Nebraska, Kansas) </t>
  </si>
  <si>
    <t xml:space="preserve">                South:          South Atlantic Division (Delaware, Maryland, </t>
  </si>
  <si>
    <t xml:space="preserve">                                District of Columbia, Virginia, West Virginia, </t>
  </si>
  <si>
    <t xml:space="preserve">                                North Carolina, South Carolina, Georgia,        </t>
  </si>
  <si>
    <t xml:space="preserve">                                Florida) </t>
  </si>
  <si>
    <t xml:space="preserve">                                East South Central Division (Kentucky,  </t>
  </si>
  <si>
    <t xml:space="preserve">                                Tennessee, Alabama, Mississippi) </t>
  </si>
  <si>
    <t xml:space="preserve">                                West South Central Division (Arkansas,  </t>
  </si>
  <si>
    <t xml:space="preserve">                                Louisiana, Oklahoma, Texas) </t>
  </si>
  <si>
    <t xml:space="preserve">                West:           Mountain Division (Montana, Idaho, Wyoming, </t>
  </si>
  <si>
    <t xml:space="preserve">                                Colorado, New Mexico, Arizona, Utah, Nevada) </t>
  </si>
  <si>
    <t xml:space="preserve">                                Pacific Division (Washington, Oregon,   </t>
  </si>
  <si>
    <t xml:space="preserve">                                California, Alaska, Hawaii)                     </t>
  </si>
  <si>
    <t xml:space="preserve">        32      Receipt of Assistance: People who lived with someone (a </t>
  </si>
  <si>
    <t xml:space="preserve">                nonrelative or a relative) who received aid.  Not every </t>
  </si>
  <si>
    <t xml:space="preserve">                person tallied here received the aid themselves.        </t>
  </si>
  <si>
    <t xml:space="preserve">        33      Earnings below weighted average poverty threshold for a 4-</t>
  </si>
  <si>
    <t xml:space="preserve">                person family: Identifies how many people do not earn </t>
  </si>
  <si>
    <t xml:space="preserve">                enough at their job, or if they are self-employed, their </t>
  </si>
  <si>
    <t xml:space="preserve">                farm or business, to keep a family of 4 out of poverty, </t>
  </si>
  <si>
    <t xml:space="preserve">                even when their earnings were combined with their other </t>
  </si>
  <si>
    <t xml:space="preserve">                family members' earnings.                                       </t>
  </si>
  <si>
    <t xml:space="preserve">                This measure is different from the official poverty </t>
  </si>
  <si>
    <t xml:space="preserve">                measure, which uses all sources of money income (except </t>
  </si>
  <si>
    <t xml:space="preserve">                capital gains), not just earnings, and uses thresholds </t>
  </si>
  <si>
    <t xml:space="preserve">                that vary by family size.                                       </t>
  </si>
  <si>
    <t xml:space="preserve">        34      A.O.I.C.:   "Alone or in combination" with one or more </t>
  </si>
  <si>
    <t xml:space="preserve">                other races.                                                    </t>
  </si>
  <si>
    <t xml:space="preserve">                New Race Categories:  The 2003 CPS asked respondents to </t>
  </si>
  <si>
    <t xml:space="preserve">                choose one or more races. White alone refers to people who </t>
  </si>
  <si>
    <t xml:space="preserve">                reported White and did not report any other race category. </t>
  </si>
  <si>
    <t xml:space="preserve">                The use of this single-race population does not imply that </t>
  </si>
  <si>
    <t xml:space="preserve">                it is the preferred method of presenting or analyzing </t>
  </si>
  <si>
    <t xml:space="preserve">                data. The Census Bureau uses a variety of approaches.  </t>
  </si>
  <si>
    <t xml:space="preserve">                Information on people who reported more than one race, </t>
  </si>
  <si>
    <t xml:space="preserve">                such as "White and American Indian and Alaska Native" or </t>
  </si>
  <si>
    <t xml:space="preserve">                "Asian and Black or African American," is available from </t>
  </si>
  <si>
    <t xml:space="preserve">                Census 2000 through American FactFinder.  About 2.6 </t>
  </si>
  <si>
    <t xml:space="preserve">                percent of people reported more than one race in 2000. </t>
  </si>
  <si>
    <t xml:space="preserve">                Black alone refers to people who reported Black and did </t>
  </si>
  <si>
    <t xml:space="preserve">                not report any other race category.                             </t>
  </si>
  <si>
    <t xml:space="preserve">                Asian alone refers to people who reported Asian and did </t>
  </si>
  <si>
    <t xml:space="preserve">                not report any other race category.                     </t>
  </si>
  <si>
    <t xml:space="preserve">Source:  U.S. Census Bureau, Current Population Survey, 2005 Annual Social and Economic Supplement.     </t>
  </si>
  <si>
    <t>State</t>
  </si>
  <si>
    <t>Lower Limit</t>
  </si>
  <si>
    <t>Upper Limit</t>
  </si>
  <si>
    <t xml:space="preserve">  State</t>
  </si>
  <si>
    <t>Level of Functioning Score=50</t>
  </si>
  <si>
    <t>Level of Functioning Score=60</t>
  </si>
  <si>
    <t>Note: SED Estimates are tied to the child poverty rate as follows:</t>
  </si>
  <si>
    <t>LOF=60</t>
  </si>
  <si>
    <t>Upper</t>
  </si>
  <si>
    <t>Child SED Methodology</t>
  </si>
  <si>
    <t xml:space="preserve">       Below 100% and 125% of Poverty -- Related Children 5 to 17 Years of Age /14</t>
  </si>
  <si>
    <t>[Numbers in thousands.  Use caution when interpreting state-level estimates, because they have high variability.  Please observe</t>
  </si>
  <si>
    <t>the size of the standard errors when interpreting the data -- the larger the standard error, the less reliable the estimate]</t>
  </si>
  <si>
    <t xml:space="preserve">                                   _____________________________________________________________________________________________</t>
  </si>
  <si>
    <t xml:space="preserve">                                            Below 100% of Poverty /5                   Below 125% of Poverty /5</t>
  </si>
  <si>
    <t xml:space="preserve">                                            _________________________________________  _________________________________________</t>
  </si>
  <si>
    <t xml:space="preserve">                                   All</t>
  </si>
  <si>
    <t xml:space="preserve">                                   income            Standard               Standard            Standard               Standard</t>
  </si>
  <si>
    <t>Related Children 5 to 17</t>
  </si>
  <si>
    <t xml:space="preserve"> Years of Age /14</t>
  </si>
  <si>
    <t>WEIGHTED PERSON COUNT</t>
  </si>
  <si>
    <t xml:space="preserve"> </t>
  </si>
  <si>
    <t>Poverty Footnotes</t>
  </si>
  <si>
    <t>Source: U.S. Census Bureau</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</si>
  <si>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</si>
  <si>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</si>
  <si>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</si>
  <si>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</si>
  <si>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</si>
  <si>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</si>
  <si>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</si>
  <si>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</si>
  <si>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</si>
  <si>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</si>
  <si>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</si>
  <si>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</si>
  <si>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</si>
  <si>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</si>
  <si>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</si>
  <si>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</si>
  <si>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</si>
  <si>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</si>
  <si>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</si>
  <si>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</si>
  <si>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</si>
  <si>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</si>
  <si>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</si>
  <si>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</si>
  <si>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</si>
  <si>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</si>
  <si>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</si>
  <si>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</si>
  <si>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</si>
  <si>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</si>
  <si>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</si>
  <si>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</si>
  <si>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</si>
  <si>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</si>
  <si>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</si>
  <si>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</si>
  <si>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</si>
  <si>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</si>
  <si>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</si>
  <si>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</si>
  <si>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</si>
  <si>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</si>
  <si>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</si>
  <si>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</si>
  <si>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</si>
  <si>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</si>
  <si>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</si>
  <si>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</si>
  <si>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</si>
  <si>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</si>
  <si>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</si>
  <si>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</si>
  <si>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All</t>
  </si>
  <si>
    <t>income</t>
  </si>
  <si>
    <t>Standard</t>
  </si>
  <si>
    <t>levels</t>
  </si>
  <si>
    <t>Number</t>
  </si>
  <si>
    <t>error /19</t>
  </si>
  <si>
    <t>Percent /6</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</si>
  <si>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</si>
  <si>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</si>
  <si>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</si>
  <si>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</si>
  <si>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</si>
  <si>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</si>
  <si>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</si>
  <si>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</si>
  <si>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</si>
  <si>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</si>
  <si>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</si>
  <si>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</si>
  <si>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</si>
  <si>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</si>
  <si>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</si>
  <si>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</si>
  <si>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</si>
  <si>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</si>
  <si>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</si>
  <si>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</si>
  <si>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</si>
  <si>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</si>
  <si>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</si>
  <si>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</si>
  <si>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</si>
  <si>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</si>
  <si>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</si>
  <si>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</si>
  <si>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</si>
  <si>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</si>
  <si>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</si>
  <si>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</si>
  <si>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</si>
  <si>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</si>
  <si>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</si>
  <si>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</si>
  <si>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</si>
  <si>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</si>
  <si>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</si>
  <si>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</si>
  <si>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</si>
  <si>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</si>
  <si>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</si>
  <si>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</si>
  <si>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</si>
  <si>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</si>
  <si>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</si>
  <si>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</si>
  <si>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</si>
  <si>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</si>
  <si>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</si>
  <si>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of estimate (3.7%)</t>
  </si>
  <si>
    <t>of estimate (7.1%)</t>
  </si>
  <si>
    <t>with SMI (5.4%)</t>
  </si>
  <si>
    <t>Col 4: Upper Limit of Estimate (5.4% + 1.96(.8673): 95% confidence bound</t>
  </si>
  <si>
    <t>Col 3: Lower Limit of Estimate (5.4% - 1.96(.8673)): 95% confidence bound</t>
  </si>
  <si>
    <t>U.S. Total</t>
  </si>
  <si>
    <t>State Tier for % in Poverty</t>
  </si>
  <si>
    <t>Col 4: Lower Limit of Estimate</t>
  </si>
  <si>
    <t>Col 5: Upper Limit of Estimate</t>
  </si>
  <si>
    <t>Col 6: Lower Limit of Estimate</t>
  </si>
  <si>
    <t>Col 7: Upper Limit of Estimate</t>
  </si>
  <si>
    <t>Total</t>
  </si>
  <si>
    <t>Adult SMI Calculation Method:</t>
  </si>
  <si>
    <t>Lower</t>
  </si>
  <si>
    <t>LOF=50</t>
  </si>
  <si>
    <t>States   1  - 17 </t>
  </si>
  <si>
    <t>States 18 - 34</t>
  </si>
  <si>
    <t>States 35 - 51</t>
  </si>
  <si>
    <t>Col 2: Civilian Population with SMI (5.4% of adults age 18+)</t>
  </si>
  <si>
    <t>Civilian Population</t>
  </si>
  <si>
    <t>POV46: Poverty Status by State: 2003</t>
  </si>
  <si>
    <t xml:space="preserve">                                   ________________________________________________________________________________________________________</t>
  </si>
  <si>
    <t xml:space="preserve">                                                Below 100% of Poverty /5                       Below 125% of Poverty /5</t>
  </si>
  <si>
    <t xml:space="preserve">                                               _____________________________________________  _____________________________________________</t>
  </si>
  <si>
    <t>Source:  U.S. Census Bureau, Current Population Survey, 2004 Annual Social and Economic Supplement.</t>
  </si>
  <si>
    <t>_x000C_POV46: Poverty Status by State: 2003</t>
  </si>
  <si>
    <t>POV46: Poverty Status by State: 2004</t>
  </si>
  <si>
    <t xml:space="preserve">                                   income                  Standard                Standard               Standard                Standard</t>
  </si>
  <si>
    <t xml:space="preserve">                                   levels      Number      error /19   Percent /6  error /19  Number      error /19   Percent /6  error /19  State     A          B</t>
  </si>
  <si>
    <t xml:space="preserve">                                   ________________________________________________________________________________________________________  Factors   Parameter  Parameter</t>
  </si>
  <si>
    <t>A</t>
  </si>
  <si>
    <t>B</t>
  </si>
  <si>
    <t>Factors</t>
  </si>
  <si>
    <t>Parameter</t>
  </si>
  <si>
    <t>Source:  U.S. Census Bureau, Current Population Survey, 2005 Annual Social and Economic Supplement.</t>
  </si>
  <si>
    <t>Contact: Housing and Household Economic Statistics Information Staff at (301)763-3242</t>
  </si>
  <si>
    <t>Last revised: June 30, 2005</t>
  </si>
  <si>
    <t>URL: http://pubdb3.census.gov/macro/032005/pov/new46_100125_02.htm</t>
  </si>
  <si>
    <t xml:space="preserve">                FOOTNOTES                                                                       </t>
  </si>
  <si>
    <t xml:space="preserve">                                                        </t>
  </si>
  <si>
    <t xml:space="preserve">NA:  Not applicable.                                                                            </t>
  </si>
  <si>
    <t xml:space="preserve">X:  The measure is undefined (for instance, the percentage of a nonexistent </t>
  </si>
  <si>
    <t xml:space="preserve">category).                                                                                      </t>
  </si>
  <si>
    <t xml:space="preserve">        </t>
  </si>
  <si>
    <t xml:space="preserve">B:  The percentage has been suppressed because it is statistically unreliable.  </t>
  </si>
  <si>
    <t xml:space="preserve">Percentages are not shown when the denominator is less than 75 thousand.        </t>
  </si>
  <si>
    <t xml:space="preserve">                                                                                                        </t>
  </si>
  <si>
    <t xml:space="preserve">Poverty in the United States is measured by comparing family income with one of </t>
  </si>
  <si>
    <t xml:space="preserve">48 poverty thresholds--the dollar amounts used to determine who is poor.  </t>
  </si>
  <si>
    <t xml:space="preserve">The poverty thresholds vary by size of family and the ages of the members.  See </t>
  </si>
  <si>
    <t xml:space="preserve">www.census.gov/hhes/poverty/povdef.html for further explanation.                </t>
  </si>
  <si>
    <t xml:space="preserve">                                                                                                </t>
  </si>
  <si>
    <t xml:space="preserve">        1       Universe: All people except unrelated individuals under </t>
  </si>
  <si>
    <t xml:space="preserve">                age 15 (such as foster children).  Since the Current    </t>
  </si>
  <si>
    <t xml:space="preserve">                Population Survey asks income questions only to people age </t>
  </si>
  <si>
    <t xml:space="preserve">                15 and over, if a child under age 15 is not part of a </t>
  </si>
  <si>
    <t xml:space="preserve">                family by birth, marriage, or adoption, we do not know </t>
  </si>
  <si>
    <t xml:space="preserve">                their income and cannot determine whether or not they are </t>
  </si>
  <si>
    <t xml:space="preserve">                poor.                                                                   </t>
  </si>
  <si>
    <t xml:space="preserve">                                                                </t>
  </si>
  <si>
    <t xml:space="preserve">                Those people are excluded from the totals so as not to </t>
  </si>
  <si>
    <t xml:space="preserve">                affect the percentages.                                         </t>
  </si>
  <si>
    <t xml:space="preserve">                                                                                </t>
  </si>
  <si>
    <t xml:space="preserve">        2       People in families: People who are related to the       </t>
  </si>
  <si>
    <t xml:space="preserve">                householder by birth, marriage, or adoption.  People who </t>
  </si>
  <si>
    <t xml:space="preserve">                are related to each other but not to the householder    </t>
  </si>
  <si>
    <t xml:space="preserve">                are counted elsewhere (usually as unrelated subfamilies).  </t>
  </si>
  <si>
    <t xml:space="preserve">                                                                                        </t>
  </si>
  <si>
    <t xml:space="preserve">                                        </t>
  </si>
  <si>
    <t xml:space="preserve">        3       People in unrelated subfamilies: People who are not     </t>
  </si>
  <si>
    <t xml:space="preserve">                related to the householder, but who are related to each </t>
  </si>
  <si>
    <t xml:space="preserve">                other, either as a married couple or as a parent-child </t>
  </si>
  <si>
    <t xml:space="preserve">                relationship with an unmarried child under 18.          </t>
  </si>
  <si>
    <t xml:space="preserve">                                </t>
  </si>
  <si>
    <t xml:space="preserve">        4       Unrelated individuals: People who are not in primary    </t>
  </si>
  <si>
    <t xml:space="preserve">                families (the householder's family) or unrelated        </t>
  </si>
  <si>
    <t xml:space="preserve">                subfamilies.  </t>
  </si>
  <si>
    <t xml:space="preserve">        5       Ratio of income to poverty: People and families are     </t>
  </si>
  <si>
    <t xml:space="preserve">                classified as poor if their income is less than their </t>
  </si>
  <si>
    <t xml:space="preserve">                poverty threshold.  If their income is less than</t>
  </si>
  <si>
    <t xml:space="preserve">                 half their poverty threshold, they are severely poor </t>
  </si>
  <si>
    <t xml:space="preserve">                (below 50% of poverty); less than the threshold itself, </t>
  </si>
  <si>
    <t xml:space="preserve">                they are poor (below 100% of poverty); less than 1.25 </t>
  </si>
  <si>
    <t xml:space="preserve">                times the threshold, below 125% of poverty, and so on.  </t>
  </si>
  <si>
    <t xml:space="preserve">                The greater the ratio of income to poverty, the more    </t>
  </si>
  <si>
    <t xml:space="preserve">                people fall under the category, because higher ratios </t>
  </si>
  <si>
    <t xml:space="preserve">                include more people with higher incomes.  </t>
  </si>
  <si>
    <t xml:space="preserve">        6       Percentage below x% of poverty: The number below x% of the </t>
  </si>
  <si>
    <t xml:space="preserve">                poverty threshold, divided by the number in  "all income </t>
  </si>
  <si>
    <t xml:space="preserve">                levels,"  then multiplied by 100.  The poverty rate is the </t>
  </si>
  <si>
    <t xml:space="preserve">                percentage below 100% of the poverty threshold.  </t>
  </si>
  <si>
    <t xml:space="preserve">        7       Householder's poverty status: The poverty threshold and </t>
  </si>
  <si>
    <t xml:space="preserve">                income were based only on his or her family members, if </t>
  </si>
  <si>
    <t xml:space="preserve">                any were present.  Anyone not related to the householder </t>
  </si>
  <si>
    <t xml:space="preserve">                had no impact on the householder's poverty status. </t>
  </si>
  <si>
    <t xml:space="preserve">        8       Householders living alone: Does not include people in  </t>
  </si>
  <si>
    <t xml:space="preserve">                "group quarters " (such as halfway houses or boarding </t>
  </si>
  <si>
    <t xml:space="preserve">                houses) who happen to be living alone.     </t>
  </si>
  <si>
    <t xml:space="preserve">        9       People in families with related children: People living in </t>
  </si>
  <si>
    <t xml:space="preserve">                a family where at least one member is a related child--a </t>
  </si>
  <si>
    <t xml:space="preserve">                person under 18 who is related to the householder but is </t>
  </si>
  <si>
    <t xml:space="preserve">                not the householder or spouse.  </t>
  </si>
  <si>
    <t xml:space="preserve">        10      Primary families (the householder's family): Excludes </t>
  </si>
  <si>
    <t xml:space="preserve">                people who are not related to the householder.  </t>
  </si>
  <si>
    <t xml:space="preserve">        11      In married-couple families the householder may be either </t>
  </si>
  <si>
    <t xml:space="preserve">                the husband or the wife.  </t>
  </si>
  <si>
    <t xml:space="preserve">        12      Refers to the race or ethnicity of the householder.     </t>
  </si>
  <si>
    <t xml:space="preserve">                People within the same family may be of different races or </t>
  </si>
  <si>
    <t xml:space="preserve">                ethnicities.  </t>
  </si>
  <si>
    <t xml:space="preserve">        13      Families with related children: A family in which at least </t>
  </si>
  <si>
    <t xml:space="preserve">                one member is a related child--a person under 18 who is </t>
  </si>
  <si>
    <t xml:space="preserve">                related to the householder but is not the householder or </t>
  </si>
  <si>
    <t xml:space="preserve">                spouse.                         </t>
  </si>
  <si>
    <t xml:space="preserve">        14      Related children: People under 18 who are related to the </t>
  </si>
  <si>
    <t xml:space="preserve">                householder, but who are not themselves the householder or </t>
  </si>
  <si>
    <t xml:space="preserve">                the householder's spouse.                       </t>
  </si>
  <si>
    <t xml:space="preserve">        15      Own children: Sons and daughters, including stepchildren </t>
  </si>
  <si>
    <t xml:space="preserve">                and adopted children, of the householder.               </t>
  </si>
  <si>
    <t xml:space="preserve">        16      Work experience: Refers to the longest job held in the </t>
  </si>
  <si>
    <t xml:space="preserve">                previous calendar year.  The work experience categories </t>
  </si>
  <si>
    <t xml:space="preserve">                are based on the number of weeks worked, and the number of </t>
  </si>
  <si>
    <t xml:space="preserve">                hours worked per week.                          </t>
  </si>
  <si>
    <t xml:space="preserve">                </t>
  </si>
  <si>
    <t xml:space="preserve">                Full-time year-round: Worked at least 35 hours per week, </t>
  </si>
  <si>
    <t xml:space="preserve">                for at least 50 weeks last year (including paid sick leave </t>
  </si>
  <si>
    <t xml:space="preserve">                and vacations).                         </t>
  </si>
  <si>
    <t xml:space="preserve">                Not full-time year-round: Worked for at least 1 week last </t>
  </si>
  <si>
    <t xml:space="preserve">                year, but for less than 50 weeks, or less than 35 hours </t>
  </si>
  <si>
    <t xml:space="preserve">                per week, or both.                      </t>
  </si>
  <si>
    <t xml:space="preserve">        17      Tallies by age and sex include people age 16 and older.  </t>
  </si>
  <si>
    <t xml:space="preserve">                Tallies by household relationship only include ages 16 to </t>
  </si>
  <si>
    <t xml:space="preserve">                        </t>
  </si>
  <si>
    <t xml:space="preserve">        18      Includes related children ages 16 and 17 and own children </t>
  </si>
  <si>
    <t xml:space="preserve">                18 years and over.                      </t>
  </si>
  <si>
    <t xml:space="preserve">        19      Standard error: A measure of an estimate's variability.  </t>
  </si>
  <si>
    <t xml:space="preserve">                The greater the standard error in relation to the size of </t>
  </si>
  <si>
    <t xml:space="preserve">                the estimate, the less reliable the estimate.  </t>
  </si>
  <si>
    <t xml:space="preserve">        20      Mean income deficit: Obtained by adding up the deficits </t>
  </si>
  <si>
    <t xml:space="preserve">                across all poor families, then dividing by the number of </t>
  </si>
  <si>
    <t xml:space="preserve">                poor families.                          </t>
  </si>
  <si>
    <t xml:space="preserve">                Mean income surplus: Obtained by adding up the surpluses </t>
  </si>
  <si>
    <t xml:space="preserve">                across all nonpoor families, then dividing by the number </t>
  </si>
  <si>
    <t xml:space="preserve">                of nonpoor families.                    </t>
  </si>
  <si>
    <t xml:space="preserve">        21      Median income deficit or surplus:  The median deficit is </t>
  </si>
  <si>
    <t xml:space="preserve">                the dollar amount that divides the number of poor families </t>
  </si>
  <si>
    <t xml:space="preserve">                into two equal groups: one-half of the families have a </t>
  </si>
  <si>
    <t xml:space="preserve">                smaller deficit than the median, and the other half have a </t>
  </si>
  <si>
    <t xml:space="preserve">                greater deficit than the median.  If all poor families </t>
  </si>
  <si>
    <t xml:space="preserve">                were lined up by the size of their income deficit, the </t>
  </si>
  <si>
    <t xml:space="preserve">                median deficit would be in the middle.  Similarly, the </t>
  </si>
  <si>
    <t xml:space="preserve">                median surplus divides nonpoor families into two equal </t>
  </si>
  <si>
    <t xml:space="preserve">                groups.   </t>
  </si>
  <si>
    <t xml:space="preserve">        22      Deficit or surplus per capita:  Deficit per capita was </t>
  </si>
  <si>
    <t xml:space="preserve">                obtained by adding up the deficits across all poor      </t>
  </si>
  <si>
    <t xml:space="preserve">                families, then dividing by the number of poor people in </t>
  </si>
  <si>
    <t xml:space="preserve">                those families.  Surplus per capita was obtained in a </t>
  </si>
  <si>
    <t xml:space="preserve">                similar way, but for nonpoor people.                    </t>
  </si>
  <si>
    <t xml:space="preserve">        23      Based on the highest grade completed.  Applies only to </t>
  </si>
  <si>
    <t xml:space="preserve">                people age 15 and older.  People under 15 are included in </t>
  </si>
  <si>
    <t xml:space="preserve">                the totals only.                                                        </t>
  </si>
  <si>
    <t xml:space="preserve">                                                                        </t>
  </si>
  <si>
    <t>% in</t>
  </si>
  <si>
    <t>Poverty Rank</t>
  </si>
  <si>
    <t>Puerto Rico</t>
  </si>
  <si>
    <t>POV46: Poverty Status by State: 2005</t>
  </si>
  <si>
    <t xml:space="preserve">                                   levels   Number   error /19  Percent /6  error /19  Number   error /19  Percent /6  error /19  State     A          B</t>
  </si>
  <si>
    <t xml:space="preserve"> Puerto Rico *</t>
  </si>
  <si>
    <t>LOF =50</t>
  </si>
  <si>
    <t>Average of Low &amp; High</t>
  </si>
  <si>
    <t>LOF =60</t>
  </si>
  <si>
    <t>Poverty Level</t>
  </si>
  <si>
    <t>POV46: Poverty Status by State: 2007</t>
  </si>
  <si>
    <t>Below 100% and 125% of Poverty -- Related Children 5 to 17 Years of Age /14</t>
  </si>
  <si>
    <t>[Numbers in thousands. Use caution when interpreting state-level estimates, because they have high variability. Please observe the size of the standard errors when interpreting the data -- the larger the standard error, the less reliable the estimate]</t>
  </si>
  <si>
    <t>Below 100% of poverty /5</t>
  </si>
  <si>
    <t>Below 125% of poverty /5</t>
  </si>
  <si>
    <t>All income levels</t>
  </si>
  <si>
    <t>Standard error /19</t>
  </si>
  <si>
    <t>Percent</t>
  </si>
  <si>
    <t>State Factors</t>
  </si>
  <si>
    <t>A Parameter</t>
  </si>
  <si>
    <t>B Parameter</t>
  </si>
  <si>
    <t>United States</t>
  </si>
  <si>
    <t>(B)</t>
  </si>
  <si>
    <t>Source: U.S. Census Bureau, Current Population Survey, 2008 Annual Social and Economic Supplement.</t>
  </si>
  <si>
    <t>For information on confidentiality protection, sampling error, nonsampling error, and definitions, see www.census.gov/apsd/techdoc/cps/cpsmar08.pdf [PDF].</t>
  </si>
  <si>
    <t>[an error occurred while processing this directive]</t>
  </si>
  <si>
    <t>Instructions to update the SAMHSA SMI and SED Estimates</t>
  </si>
  <si>
    <t>Adult SMI Estimates</t>
  </si>
  <si>
    <t>Obtain from US Census Bureau latest Civilian Population Data by state, by single year of age</t>
  </si>
  <si>
    <t>Use Pivot Tables to create 3 age groups for each state  (age 0-8, 9-17, and 18 &amp; Over).</t>
  </si>
  <si>
    <t>Insert Age 18 &amp; Over into the Adults with SMI sheet to update calculation of SMI prevalence</t>
  </si>
  <si>
    <t>1a</t>
  </si>
  <si>
    <t>Obtain Puerto Rico Population data by age.  Not produced as often and in different Census files</t>
  </si>
  <si>
    <t>Children with SED Estimates</t>
  </si>
  <si>
    <t>Use Civilian Population Data for Children aged 9-17 (see instructions 1 &amp; 2 above)</t>
  </si>
  <si>
    <t>From Census Bureau, obtain latest data on Children Age 5 - 17 Percent in Poverty</t>
  </si>
  <si>
    <t>Use % of Children below 100% of Poverty in Children with SED Sheet</t>
  </si>
  <si>
    <t>Source: U.S. Census Bureau, Population Division</t>
  </si>
  <si>
    <t>POV46: Poverty Status by State: 2008</t>
  </si>
  <si>
    <t>For information on confidentiality protection, sampling error, nonsampling error, and definitions, see www.census.gov/apsd/techdoc/cps/cpsmar09.pdf [PDF].</t>
  </si>
  <si>
    <t>Source: U.S. Census Bureau, Current Population Survey, 2009 Annual Social and Economic Supplement.</t>
  </si>
  <si>
    <t>(Numbers in thousands. Use caution when interpreting state-level estimates, because they have high variability. Please observe the size of the standard errors when interpreting the data -- the larger the standard error, the less reliable the estimate)</t>
  </si>
  <si>
    <t>Below 100% of poverty (5)</t>
  </si>
  <si>
    <t>Below 125% of poverty (5)</t>
  </si>
  <si>
    <t>Standard error (19)</t>
  </si>
  <si>
    <t>http://www.census.gov/hhes/www/cpstables/032009/pov/new46_100125_02.htm</t>
  </si>
  <si>
    <t xml:space="preserve">http://www.census.gov/hhes/www/cpstables/032009/pov/new46_100125_02.htm </t>
  </si>
  <si>
    <t xml:space="preserve">nited States </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</si>
  <si>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</si>
  <si>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</si>
  <si>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</si>
  <si>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</si>
  <si>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</si>
  <si>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</si>
  <si>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</si>
  <si>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</si>
  <si>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</si>
  <si>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(B)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</si>
  <si>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</si>
  <si>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</si>
  <si>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</si>
  <si>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</si>
  <si>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</si>
  <si>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</si>
  <si>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</si>
  <si>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</si>
  <si>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</si>
  <si>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</si>
  <si>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</si>
  <si>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</si>
  <si>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</si>
  <si>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</si>
  <si>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</si>
  <si>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</si>
  <si>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</si>
  <si>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</si>
  <si>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</si>
  <si>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</si>
  <si>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</si>
  <si>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</si>
  <si>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</si>
  <si>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</si>
  <si>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</si>
  <si>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</si>
  <si>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</si>
  <si>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</si>
  <si>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</si>
  <si>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</si>
  <si>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</si>
  <si>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</si>
  <si>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</si>
  <si>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</si>
  <si>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</si>
  <si>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</si>
  <si>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</si>
  <si>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</si>
  <si>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</si>
  <si>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</si>
  <si>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</si>
  <si>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</si>
  <si>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POV46: Poverty Status by State: 2009</t>
  </si>
  <si>
    <t>For information on confidentiality protection, sampling error, nonsampling error, and definitions, see www.census.gov/apsd/techdoc/cps/cpsmar10.pdf [PDF].</t>
  </si>
  <si>
    <t>Source: U.S. Census Bureau, Current Population Survey, 2010 Annual Social and Economic Supplement.</t>
  </si>
  <si>
    <t>(Numbers in thousands. Use caution when interpreting state-level estimates, because they have high variability. Please observe the size of the standard errors when interpreting the data -- the larger the standard error, the less reliable the estimate.)</t>
  </si>
  <si>
    <t xml:space="preserve">[PDF] or </t>
  </si>
  <si>
    <r>
      <t xml:space="preserve">denotes a file in Adobe’s Portable Document Format. To view the file, you will need the Adobe® Reader® available </t>
    </r>
    <r>
      <rPr>
        <b/>
        <sz val="10"/>
        <rFont val="Arial"/>
        <family val="2"/>
      </rPr>
      <t>free</t>
    </r>
    <r>
      <rPr>
        <sz val="10"/>
        <rFont val="Arial"/>
      </rPr>
      <t xml:space="preserve"> from Adobe. </t>
    </r>
  </si>
  <si>
    <t>Skip footer section</t>
  </si>
  <si>
    <t xml:space="preserve">http://www.census.gov/hhes/www/cpstables/032010/pov/new46_100125_02.htm </t>
  </si>
  <si>
    <t>data from</t>
  </si>
  <si>
    <t>updated on 7/5/2011</t>
  </si>
  <si>
    <t>Age 18+</t>
  </si>
  <si>
    <t>Grand Total</t>
  </si>
  <si>
    <t>Sort order of observations: STATE, SEX, and AGE</t>
  </si>
  <si>
    <t>Col 3: Which of 3 tiers is a state in terms of the % of Related Youths in Poverty in 2010.</t>
  </si>
  <si>
    <t>Table with row headers in column A and column headers in rows 10 through 11</t>
  </si>
  <si>
    <t>POV46: Poverty Status by State: 2011</t>
  </si>
  <si>
    <t>Below 100% and 125% of Poverty -- Related Children 5 to 17 Years of Age (14)</t>
  </si>
  <si>
    <t>For information on confidentiality protection, sampling error, nonsampling error, and definitions, see www.census.gov/apsd/techdoc/cps/cpsmar12.pdf</t>
  </si>
  <si>
    <t>Source:  U.S. Census Bureau, Current Population Survey, 2012 Annual Social and Economic Supplement.</t>
  </si>
  <si>
    <t>(Numbers in thousands.  Standard errors calculated using replicate weights.  Use caution when interpreting state-level estimates, because they have high variability. Please observe the size of the standard errors when interpreting the data -- the larger the standard error, the less reliable the estimate.)</t>
  </si>
  <si>
    <t/>
  </si>
  <si>
    <t>All 
 income 
 levels</t>
  </si>
  <si>
    <t>Standard error
 (19)</t>
  </si>
  <si>
    <t>See Notes on Next Page</t>
  </si>
  <si>
    <t>Age 0-8</t>
  </si>
  <si>
    <t>Age 9-17</t>
  </si>
  <si>
    <t>Related Children 5 to 17 Years of Age</t>
  </si>
  <si>
    <t>Blogs</t>
  </si>
  <si>
    <t>Glossary</t>
  </si>
  <si>
    <t>FAQs</t>
  </si>
  <si>
    <t>Research</t>
  </si>
  <si>
    <t>Poverty</t>
  </si>
  <si>
    <t>Publications</t>
  </si>
  <si>
    <t>Contact Us</t>
  </si>
  <si>
    <t>Current Population Survey (CPS)</t>
  </si>
  <si>
    <t>A joint effort between the Bureau of Labor Statistics and the Census Bureau</t>
  </si>
  <si>
    <t>FOOTNOTES</t>
  </si>
  <si>
    <t>NA: Not applicable.</t>
  </si>
  <si>
    <t>X: The measure is undefined (for instance, the percentage of a nonexistent category).</t>
  </si>
  <si>
    <t>B: The percentage has been suppressed because it is statistically unreliable. Percentages are not shown when the denominator is less than 75 thousand.</t>
  </si>
  <si>
    <t>Poverty in the United States is measured by comparing family income with one of 48 poverty thresholds--the dollar amounts used to determine who is poor.</t>
  </si>
  <si>
    <t>The poverty thresholds vary by size of family and the ages of the members. See www.census.gov/hhes/poverty/povdef.html for further explanation.</t>
  </si>
  <si>
    <t>(1) Universe: All people except unrelated individuals under age 15 (such as foster children). Since the Current Population Survey asks income questions only to people age 15 and over, if a child under age 15 is not part of a family by birth, marriage, or adoption, we do not know their income and cannot determine whether or not they are poor.</t>
  </si>
  <si>
    <t>Those people are excluded from the totals so as not to affect the percentages.</t>
  </si>
  <si>
    <t>(2) People in families: People who are related to the householder by birth, marriage, or adoption. People who are related to each other but not to the householder are counted elsewhere (usually as unrelated subfamilies).</t>
  </si>
  <si>
    <t>(3) People in unrelated subfamilies: People who are not related to the householder, but who are related to each other, either as a married couple or as a parent-child relationship with an unmarried child under 18.</t>
  </si>
  <si>
    <t>(4) Unrelated individuals: People who are not in primary families (the householder's family) or unrelated subfamilies.</t>
  </si>
  <si>
    <t>(5) Ratio of income to poverty: People and families are classified as poor if their income is less than their poverty threshold. If their income is less than half their poverty threshold, they are severely poor (below 50% of poverty); less than the threshold itself, they are poor (below 100% of poverty); less than 1.25 times the threshold, below 125% of poverty, and so on. The greater the ratio of income to poverty, the more people fall under the category, because higher ratios include more people with higher incomes.</t>
  </si>
  <si>
    <t>(6) Percentage below x% of poverty: The number below x% of the poverty threshold, divided by the number in "all income levels," then multiplied by 100. The poverty rate is the percentage below 100% of the poverty threshold.</t>
  </si>
  <si>
    <t>(7) Householder's poverty status: The poverty threshold and income were based only on his or her family members, if any were present. Anyone not related to the householder had no impact on the householder's poverty status.</t>
  </si>
  <si>
    <t>(8) Householders living alone: Does not include people in "group quarters " (such as halfway houses or boarding houses) who happen to be living alone.</t>
  </si>
  <si>
    <t>(9) People in families with related children: People living in a family where at least one member is a related child--a person under 18 who is related to the householder but is not the householder or spouse.</t>
  </si>
  <si>
    <t>(10) Primary families (the householder's family): Excludes people who are not related to the householder.</t>
  </si>
  <si>
    <t>(11) In married-couple families the householder may be either the husband or the wife.</t>
  </si>
  <si>
    <t>(12) Refers to the race or ethnicity of the householder. People within the same family may be of different races or ethnicities.</t>
  </si>
  <si>
    <t>(13) Families with related children: A family in which at least one member is a related child--a person under 18 who is related to the householder but is not the householder or spouse.</t>
  </si>
  <si>
    <t>(14) Related children: People under 18 who are related to the householder, but who are not themselves the householder or the householder's spouse.</t>
  </si>
  <si>
    <t>(15) Own children: Sons and daughters, including stepchildren and adopted children, of the householder.</t>
  </si>
  <si>
    <t>(16) Work experience: Refers to the longest job held in the previous calendar year. The work experience categories are based on the number of weeks worked, and the number of hours worked per week.</t>
  </si>
  <si>
    <t>Full-time year-round: Worked at least 35 hours per week, for at least 50 weeks last year (including paid sick leave and vacations).</t>
  </si>
  <si>
    <t>Not full-time year-round: Worked for at least 1 week last year, but for less than 50 weeks, or less than 35 hours per week, or both.</t>
  </si>
  <si>
    <t>(17) Tallies by age and sex include people age 16 and older. Tallies by household relationship only include ages 16 to 64.</t>
  </si>
  <si>
    <t>(18) Includes related children ages 16 and 17 and own children 18 years and over.</t>
  </si>
  <si>
    <t>(19) Standard error: A measure of an estimate's variability. The greater the standard error in relation to the size of the estimate, the less reliable the estimate.</t>
  </si>
  <si>
    <t>(20) Mean income deficit: Obtained by adding up the deficits across all poor families, then dividing by the number of poor families.</t>
  </si>
  <si>
    <t>Mean income surplus: Obtained by adding up the surpluses across all nonpoor families, then dividing by the number of nonpoor families.</t>
  </si>
  <si>
    <t>(21) Median income deficit or surplus: The median deficit is the dollar amount that divides the number of poor families into two equal groups: one-half of the families have a smaller deficit than the median, and the other half have a greater deficit than the median. If all poor families were lined up by the size of their income deficit, the median deficit would be in the middle. Similarly, the median surplus divides nonpoor families into two equal groups.</t>
  </si>
  <si>
    <t>(22) Deficit or surplus per capita: Deficit per capita was obtained by adding up the deficits across all poor families, then dividing by the number of poor people in those families. Surplus per capita was obtained in a similar way, but for nonpoor people.</t>
  </si>
  <si>
    <t>(23) Based on the highest grade completed. Applies only to people age 15 and older. People under 15 are included in the totals only.</t>
  </si>
  <si>
    <t>(24) Natives are defined as people born in the United States, Puerto Rico, or an outlying area of the United States, and those born in a foreign country but who had at least one parent who was a U.S. citizen. All others are foreign- born regardless of date of entry into the United States or citizenship status. The Current Population Survey, the source of these data, does not extend to Puerto Rico or to the outlying areas of the United States, and thus those living there are excluded from these poverty statistics.</t>
  </si>
  <si>
    <t>(25) Enrollment: Attendance or enrollment in a high school, college or university. Defined only for people ages 16-54 who are not serving in the armed forces. Enrollment or attendance as of the week prior to interview. People under age 16, people 16 to 54 serving in the armed forces, and people 55 and over are shown in the totals only. In 2013, the universe for the school enrollment questions changed from ages 16-24 to ages 16-54.</t>
  </si>
  <si>
    <t>(26) The averages include householders with and without children.</t>
  </si>
  <si>
    <t>(27) The averages only include householders with children.</t>
  </si>
  <si>
    <t>(28) When assigning poverty thresholds, the number of "related children" is the number of people in the family under 18, who are related to the family reference person but are not themselves the family reference person or his or her spouse.</t>
  </si>
  <si>
    <t>(29) Weighted average poverty thresholds: Some data users want to get a general sense of the "poverty line," rather than the full detail of all 48 thresholds cross-classified by size of family and number of related children. These weighted average thresholds provide that summary, but they are not used to compute poverty data. They are "weighted" averages because within a family size, some child/adult combinations occur more frequently than others. Therefore, the weighted average thresholds take into account how many families each threshold applies to when the Census Bureau computes the number of poor.</t>
  </si>
  <si>
    <t>(30) Totals show the number of people who currently live in census tracts that had poverty rates of 20 percent or more (poverty areas), 30 percent or more, 40 percent or more, and less than 20 percent (outside of poverty areas), according to the 1990 Census of Population and Housing. Among those people, "below poverty level" shows the number and percent who were poor in the current year.</t>
  </si>
  <si>
    <t>Census tract: a small geographic area usually containing 2,500 to 8,000 people.</t>
  </si>
  <si>
    <t>(31) Region and division: The four regions of the country are as follows:</t>
  </si>
  <si>
    <t>Northeast: New England Division (Maine, New Hampshire, Vermont, Massachusetts, Rhode Island, Connecticut)</t>
  </si>
  <si>
    <t>Middle Atlantic Division (New York, New Jersey, Pennsylvania)</t>
  </si>
  <si>
    <t>Midwest: East North Central Division (Ohio, Indiana, Illinois, Michigan, Wisconsin)</t>
  </si>
  <si>
    <t>West North Central Division (Minnesota, Iowa, Missouri, North Dakota, South Dakota, Nebraska, Kansas)</t>
  </si>
  <si>
    <t>South: South Atlantic Division (Delaware, Maryland, District of Columbia, Virginia, West Virginia, North Carolina, South Carolina, Georgia, Florida)</t>
  </si>
  <si>
    <t>East South Central Division (Kentucky, Tennessee, Alabama, Mississippi)</t>
  </si>
  <si>
    <t>West South Central Division (Arkansas, Louisiana, Oklahoma, Texas)</t>
  </si>
  <si>
    <t>West: Mountain Division (Montana, Idaho, Wyoming, Colorado, New Mexico, Arizona, Utah, Nevada)</t>
  </si>
  <si>
    <t>Pacific Division (Washington, Oregon, California, Alaska, Hawaii)</t>
  </si>
  <si>
    <t>(32) Receipt of Assistance: People who lived with someone (a nonrelative or a relative) who received aid. Not every person tallied here received the aid themselves.</t>
  </si>
  <si>
    <t>(33) Earnings below weighted average poverty threshold for a 4- person family: Identifies how many people do not earn enough at their job, or if they are self-employed, their farm or business, to keep a family of 4 out of poverty, even when their earnings were combined with their other family members' earnings.</t>
  </si>
  <si>
    <t>This measure is different from the official poverty measure, which uses all sources of money income (except capital gains), not just earnings, and uses thresholds that vary by family size.</t>
  </si>
  <si>
    <t>(34) A.O.I.C.: "Alone or in combination" with one or more other races.</t>
  </si>
  <si>
    <t>New Race Categories: The 2003 CPS asked respondents to choose one or more races. White alone refers to people who reported White and did not report any other race category. The use of this single-race population does not imply that it is the preferred method of presenting or analyzing data. The Census Bureau uses a variety of approaches. Information on people who reported more than one race, such as "White and American Indian and Alaska Native" or "Asian and Black or African American," is available from Census 2000 through American FactFinder. About 2.6 percent of people reported more than one race in 2000.</t>
  </si>
  <si>
    <t>Black alone refers to people who reported Black and did not report any other race category.</t>
  </si>
  <si>
    <t>Asian alone refers to people who reported Asian and did not report any other race category.</t>
  </si>
  <si>
    <t>Source: U.S. Census Bureau, Current Population Survey, 2013 Annual Social and Economic Supplement.</t>
  </si>
  <si>
    <t>Measuring America—People, Places, and Our Economy</t>
  </si>
  <si>
    <t>ABOUT US</t>
  </si>
  <si>
    <t>Are You in a Survey?</t>
  </si>
  <si>
    <t>Director's Corner</t>
  </si>
  <si>
    <t>Regional Offices</t>
  </si>
  <si>
    <t>History</t>
  </si>
  <si>
    <t>Scientific Integrity</t>
  </si>
  <si>
    <t>Jobs @ Census</t>
  </si>
  <si>
    <t>Diversity @ Census</t>
  </si>
  <si>
    <t>Business Opportunities</t>
  </si>
  <si>
    <t>Congressional &amp;</t>
  </si>
  <si>
    <t>   Intergovernmental</t>
  </si>
  <si>
    <t>FIND DATA</t>
  </si>
  <si>
    <t>QuickFacts</t>
  </si>
  <si>
    <t>American FactFinder</t>
  </si>
  <si>
    <t>Easy Stats</t>
  </si>
  <si>
    <t>Population Finder</t>
  </si>
  <si>
    <t>2010 Census</t>
  </si>
  <si>
    <t>Economic Census</t>
  </si>
  <si>
    <t>Interactive Maps</t>
  </si>
  <si>
    <t>Training &amp; Workshops</t>
  </si>
  <si>
    <t>Data Tools</t>
  </si>
  <si>
    <t>Developers</t>
  </si>
  <si>
    <t>Catalogs</t>
  </si>
  <si>
    <t>BUSINESS &amp; INDUSTRY</t>
  </si>
  <si>
    <t>Help With Your Forms</t>
  </si>
  <si>
    <t>Economic Indicators</t>
  </si>
  <si>
    <t>E-Stats</t>
  </si>
  <si>
    <t>Foreign Trade</t>
  </si>
  <si>
    <t>Export Codes</t>
  </si>
  <si>
    <t>NAICS</t>
  </si>
  <si>
    <t>Governments</t>
  </si>
  <si>
    <t>Local Employment Dynamics</t>
  </si>
  <si>
    <t>Survey of Business Owners</t>
  </si>
  <si>
    <t>PEOPLE &amp; HOUSEHOLDS</t>
  </si>
  <si>
    <t>2000 Census</t>
  </si>
  <si>
    <t>American Community Survey</t>
  </si>
  <si>
    <t>Income</t>
  </si>
  <si>
    <t>Population Estimates</t>
  </si>
  <si>
    <t>Population Projections</t>
  </si>
  <si>
    <t>Health Insurance</t>
  </si>
  <si>
    <t>Housing</t>
  </si>
  <si>
    <t>International</t>
  </si>
  <si>
    <t>Genealogy</t>
  </si>
  <si>
    <t>GEOGRAPHY</t>
  </si>
  <si>
    <t>Maps and Data</t>
  </si>
  <si>
    <t>TIGER</t>
  </si>
  <si>
    <t>Gazetteer</t>
  </si>
  <si>
    <t>SPECIAL TOPICS</t>
  </si>
  <si>
    <t>Statistics in Schools</t>
  </si>
  <si>
    <t>Tribal Resources (AIAN)</t>
  </si>
  <si>
    <t>Emergency Preparedness</t>
  </si>
  <si>
    <t>Statistical Abstract</t>
  </si>
  <si>
    <t>Special Census Program</t>
  </si>
  <si>
    <t>Fraudulent Activity &amp; Scams</t>
  </si>
  <si>
    <t>Recovery Act</t>
  </si>
  <si>
    <t>USA.gov</t>
  </si>
  <si>
    <t>BusinessUSA.gov</t>
  </si>
  <si>
    <t>NEWSROOM</t>
  </si>
  <si>
    <t>News Releases</t>
  </si>
  <si>
    <t>Release Schedule</t>
  </si>
  <si>
    <t>Fact for Features</t>
  </si>
  <si>
    <t>Multimedia</t>
  </si>
  <si>
    <t>CONNECT WITH US</t>
  </si>
  <si>
    <t>Email Updates</t>
  </si>
  <si>
    <t>Facebook</t>
  </si>
  <si>
    <t>Twitter</t>
  </si>
  <si>
    <t>Flickr</t>
  </si>
  <si>
    <t>YouTube</t>
  </si>
  <si>
    <t>Accessibility</t>
  </si>
  <si>
    <t>Information Quality</t>
  </si>
  <si>
    <t>FOIA</t>
  </si>
  <si>
    <t>Data Protection &amp; Privacy Policy</t>
  </si>
  <si>
    <t>U.S. Dept of Commerce</t>
  </si>
  <si>
    <t>United States Census Bureau</t>
  </si>
  <si>
    <t>Source: U.S. Census Bureau | Social, Economic, and Housing Statistics Division: Poverty |  Last Revised: September 17, 2013</t>
  </si>
  <si>
    <t>POV46. Poverty Status by State</t>
  </si>
  <si>
    <t>Use a landscape setting and 80% graphics scaling to print these tables.</t>
  </si>
  <si>
    <t>Weighted Person Count</t>
  </si>
  <si>
    <t>Below 100 and 125 Percent of Poverty</t>
  </si>
  <si>
    <t>Related Children 5 to 17 Years of Age [XLS - 50k]</t>
  </si>
  <si>
    <r>
      <rPr>
        <vertAlign val="superscript"/>
        <sz val="8"/>
        <rFont val="arial"/>
        <family val="2"/>
      </rPr>
      <t xml:space="preserve">B  </t>
    </r>
    <r>
      <rPr>
        <sz val="8"/>
        <rFont val="Arial"/>
        <family val="2"/>
      </rPr>
      <t>The percentage has been suppressed because it is statistically unreliable. Percentages are not shown when the denominator is less than 75 thousand.</t>
    </r>
  </si>
  <si>
    <r>
      <t>C</t>
    </r>
    <r>
      <rPr>
        <sz val="8"/>
        <rFont val="Arial"/>
        <family val="2"/>
      </rPr>
      <t xml:space="preserve">  Poverty Data are not published for Puerto Rico</t>
    </r>
  </si>
  <si>
    <t>C</t>
  </si>
  <si>
    <t>POV46: Poverty Status by State: 2013</t>
  </si>
  <si>
    <t>Below 100% and 50% of Poverty -- Related Children 5 to 17 Years of Age (14)</t>
  </si>
  <si>
    <t>Data are based on the CPS ASEC sample of 68,000 addresses, see footnote.</t>
  </si>
  <si>
    <t>For information on confidentiality protection, sampling error, nonsampling error, and definitions, see ftp://ftp2.census.gov/programs-surveys/cps/techdocs/cpsmar14.pdf</t>
  </si>
  <si>
    <t>Source:  U.S. Census Bureau, Current Population Survey, 2014 Annual Social and Economic Supplement.</t>
  </si>
  <si>
    <t>Below 50% of poverty (5)</t>
  </si>
  <si>
    <t>The 2014 CPS ASEC included redesigned questions for income and health insurance coverage. All of the approximately 98,000 addresses were eligible to receive the redesigned set of health insurance coverage questions. The redesigned income questions were implemented to a subsample of these 98,000 addresses using a probability split panel design.  Approximately 68,000 addresses were eligible to receive a set of income questions similar to those used in the 2013 CPS ASEC and the remaining 30,000 addresses were eligible to receive the redesigned income questions. The source of data for this table is the portion of the CPS ASEC sample which received the income questions consistent with the 2013 CPS ASEC, approximately 68,000 addresses.</t>
  </si>
  <si>
    <t>http://www.census.gov/hhes/www/cpstables/032014/pov/pov46_001_10050.htm</t>
  </si>
  <si>
    <t>Puerto Rico..........................</t>
  </si>
  <si>
    <r>
      <t xml:space="preserve">2013 Population of Youth Aged
9 to 17 </t>
    </r>
    <r>
      <rPr>
        <b/>
        <vertAlign val="superscript"/>
        <sz val="10"/>
        <rFont val="Arial"/>
        <family val="2"/>
      </rPr>
      <t>1</t>
    </r>
  </si>
  <si>
    <t>Col 2: % of 2013 Related Youth aged 5 to 17 in Poverty (100% of Poverty Level)</t>
  </si>
  <si>
    <t>Col 1: 2013 Estimated Civilian Population Aged 9 - 17</t>
  </si>
  <si>
    <t>File: State Characteristics Population Estimates</t>
  </si>
  <si>
    <t>File:  State Characteristics Population Estimates</t>
  </si>
  <si>
    <t>Northern Mariana Islands</t>
  </si>
  <si>
    <t>Northern Mariana Islands......</t>
  </si>
  <si>
    <t>Commonwealth</t>
  </si>
  <si>
    <t>of the Northern</t>
  </si>
  <si>
    <t>Mariana Islands</t>
  </si>
  <si>
    <t>Income in 2009 below poverty level</t>
  </si>
  <si>
    <t>5 years</t>
  </si>
  <si>
    <t>6 to 11 years</t>
  </si>
  <si>
    <t>12 to 17 years</t>
  </si>
  <si>
    <t>18 to 64 years</t>
  </si>
  <si>
    <t>Income in 2009 at or above poverty level</t>
  </si>
  <si>
    <t>Under 5 years</t>
  </si>
  <si>
    <t>65 years and over</t>
  </si>
  <si>
    <t>%</t>
  </si>
  <si>
    <t xml:space="preserve">Under 5 years: </t>
  </si>
  <si>
    <r>
      <t xml:space="preserve">1 </t>
    </r>
    <r>
      <rPr>
        <sz val="10"/>
        <rFont val="Arial"/>
      </rPr>
      <t>Northern Marina Island data from 2010 Census: Population Ages 10 to 19, Poverty Data are ages 6 to 17</t>
    </r>
  </si>
  <si>
    <t>Table with row headers in column A and column headers in row 5 through 7. Leading dots indicate subparts.</t>
  </si>
  <si>
    <t>Table 1-1. Age, Marital Status, Fertility, and Sex by Ethnic Origin or Race: 2010</t>
  </si>
  <si>
    <t>NOTE: For information on confidentiality protection, nonsampling error, and definitions, see www.census.gov/prod/cen2010/doc/dct1mp.pdf.</t>
  </si>
  <si>
    <t>Characteristic</t>
  </si>
  <si>
    <t>One Ethnic Origin or Race</t>
  </si>
  <si>
    <t>Two or More Ethnic Origins or Races</t>
  </si>
  <si>
    <t>Native Hawaiian and Other Pacific Islander</t>
  </si>
  <si>
    <t>Asian</t>
  </si>
  <si>
    <t>Other Ethnic Origin or Race</t>
  </si>
  <si>
    <t>Chamorro [1]</t>
  </si>
  <si>
    <t>Carolinian [2]</t>
  </si>
  <si>
    <t>Other Native Hawaiian and Other Pacific Islander</t>
  </si>
  <si>
    <t>Chinese (except Taiwanese)</t>
  </si>
  <si>
    <t>Filipino</t>
  </si>
  <si>
    <t>Korean</t>
  </si>
  <si>
    <t>Other Asian</t>
  </si>
  <si>
    <t>AGE</t>
  </si>
  <si>
    <t>Total population</t>
  </si>
  <si>
    <r>
      <rPr>
        <sz val="9"/>
        <color theme="0"/>
        <rFont val="Arial"/>
        <family val="2"/>
      </rPr>
      <t>...</t>
    </r>
    <r>
      <rPr>
        <sz val="9"/>
        <rFont val="Arial"/>
        <family val="2"/>
      </rPr>
      <t>Under 5 years</t>
    </r>
  </si>
  <si>
    <r>
      <rPr>
        <sz val="9"/>
        <color theme="0"/>
        <rFont val="Arial"/>
        <family val="2"/>
      </rPr>
      <t>...</t>
    </r>
    <r>
      <rPr>
        <sz val="9"/>
        <rFont val="Arial"/>
        <family val="2"/>
      </rPr>
      <t>5 to 9 years</t>
    </r>
  </si>
  <si>
    <r>
      <rPr>
        <sz val="9"/>
        <color theme="0"/>
        <rFont val="Arial"/>
        <family val="2"/>
      </rPr>
      <t>...</t>
    </r>
    <r>
      <rPr>
        <sz val="9"/>
        <rFont val="Arial"/>
        <family val="2"/>
      </rPr>
      <t>10 to 14 years</t>
    </r>
  </si>
  <si>
    <r>
      <rPr>
        <sz val="9"/>
        <color theme="0"/>
        <rFont val="Arial"/>
        <family val="2"/>
      </rPr>
      <t>...</t>
    </r>
    <r>
      <rPr>
        <sz val="9"/>
        <rFont val="Arial"/>
        <family val="2"/>
      </rPr>
      <t>15 to 19 years</t>
    </r>
  </si>
  <si>
    <r>
      <rPr>
        <sz val="9"/>
        <color theme="0"/>
        <rFont val="Arial"/>
        <family val="2"/>
      </rPr>
      <t>...</t>
    </r>
    <r>
      <rPr>
        <sz val="9"/>
        <rFont val="Arial"/>
        <family val="2"/>
      </rPr>
      <t>20 to 24 years</t>
    </r>
  </si>
  <si>
    <r>
      <rPr>
        <sz val="9"/>
        <color theme="0"/>
        <rFont val="Arial"/>
        <family val="2"/>
      </rPr>
      <t>...</t>
    </r>
    <r>
      <rPr>
        <sz val="9"/>
        <rFont val="Arial"/>
        <family val="2"/>
      </rPr>
      <t>25 to 29 years</t>
    </r>
  </si>
  <si>
    <r>
      <rPr>
        <sz val="9"/>
        <color theme="0"/>
        <rFont val="Arial"/>
        <family val="2"/>
      </rPr>
      <t>...</t>
    </r>
    <r>
      <rPr>
        <sz val="9"/>
        <rFont val="Arial"/>
        <family val="2"/>
      </rPr>
      <t>30 to 34 years</t>
    </r>
  </si>
  <si>
    <r>
      <rPr>
        <sz val="9"/>
        <color theme="0"/>
        <rFont val="Arial"/>
        <family val="2"/>
      </rPr>
      <t>...</t>
    </r>
    <r>
      <rPr>
        <sz val="9"/>
        <rFont val="Arial"/>
        <family val="2"/>
      </rPr>
      <t>35 to 39 years</t>
    </r>
  </si>
  <si>
    <r>
      <rPr>
        <sz val="9"/>
        <color theme="0"/>
        <rFont val="Arial"/>
        <family val="2"/>
      </rPr>
      <t>...</t>
    </r>
    <r>
      <rPr>
        <sz val="9"/>
        <rFont val="Arial"/>
        <family val="2"/>
      </rPr>
      <t>40 to 44 years</t>
    </r>
  </si>
  <si>
    <r>
      <rPr>
        <sz val="9"/>
        <color theme="0"/>
        <rFont val="Arial"/>
        <family val="2"/>
      </rPr>
      <t>...</t>
    </r>
    <r>
      <rPr>
        <sz val="9"/>
        <rFont val="Arial"/>
        <family val="2"/>
      </rPr>
      <t>45 to 49 years</t>
    </r>
  </si>
  <si>
    <r>
      <rPr>
        <sz val="9"/>
        <color theme="0"/>
        <rFont val="Arial"/>
        <family val="2"/>
      </rPr>
      <t>...</t>
    </r>
    <r>
      <rPr>
        <sz val="9"/>
        <rFont val="Arial"/>
        <family val="2"/>
      </rPr>
      <t>50 to 54 years</t>
    </r>
  </si>
  <si>
    <r>
      <rPr>
        <sz val="9"/>
        <color theme="0"/>
        <rFont val="Arial"/>
        <family val="2"/>
      </rPr>
      <t>...</t>
    </r>
    <r>
      <rPr>
        <sz val="9"/>
        <rFont val="Arial"/>
        <family val="2"/>
      </rPr>
      <t>55 to 59 years</t>
    </r>
  </si>
  <si>
    <r>
      <rPr>
        <sz val="9"/>
        <color theme="0"/>
        <rFont val="Arial"/>
        <family val="2"/>
      </rPr>
      <t>...</t>
    </r>
    <r>
      <rPr>
        <sz val="9"/>
        <rFont val="Arial"/>
        <family val="2"/>
      </rPr>
      <t>60 to 64 years</t>
    </r>
  </si>
  <si>
    <r>
      <rPr>
        <sz val="9"/>
        <color theme="0"/>
        <rFont val="Arial"/>
        <family val="2"/>
      </rPr>
      <t>...</t>
    </r>
    <r>
      <rPr>
        <sz val="9"/>
        <rFont val="Arial"/>
        <family val="2"/>
      </rPr>
      <t>65 to 69 years</t>
    </r>
  </si>
  <si>
    <r>
      <rPr>
        <sz val="9"/>
        <color theme="0"/>
        <rFont val="Arial"/>
        <family val="2"/>
      </rPr>
      <t>...</t>
    </r>
    <r>
      <rPr>
        <sz val="9"/>
        <rFont val="Arial"/>
        <family val="2"/>
      </rPr>
      <t>70 to 74 years</t>
    </r>
  </si>
  <si>
    <r>
      <rPr>
        <sz val="9"/>
        <color theme="0"/>
        <rFont val="Arial"/>
        <family val="2"/>
      </rPr>
      <t>...</t>
    </r>
    <r>
      <rPr>
        <sz val="9"/>
        <rFont val="Arial"/>
        <family val="2"/>
      </rPr>
      <t>75 to 79 years</t>
    </r>
  </si>
  <si>
    <r>
      <rPr>
        <sz val="9"/>
        <color theme="0"/>
        <rFont val="Arial"/>
        <family val="2"/>
      </rPr>
      <t>...</t>
    </r>
    <r>
      <rPr>
        <sz val="9"/>
        <rFont val="Arial"/>
        <family val="2"/>
      </rPr>
      <t>80 to 84 years</t>
    </r>
  </si>
  <si>
    <r>
      <rPr>
        <sz val="9"/>
        <color theme="0"/>
        <rFont val="Arial"/>
        <family val="2"/>
      </rPr>
      <t>...</t>
    </r>
    <r>
      <rPr>
        <sz val="9"/>
        <rFont val="Arial"/>
        <family val="2"/>
      </rPr>
      <t>85 years and over</t>
    </r>
  </si>
  <si>
    <r>
      <rPr>
        <sz val="9"/>
        <color theme="0"/>
        <rFont val="Arial"/>
        <family val="2"/>
      </rPr>
      <t>...</t>
    </r>
    <r>
      <rPr>
        <sz val="9"/>
        <rFont val="Arial"/>
        <family val="2"/>
      </rPr>
      <t>Median age</t>
    </r>
  </si>
  <si>
    <r>
      <rPr>
        <sz val="9"/>
        <color theme="0"/>
        <rFont val="Arial"/>
        <family val="2"/>
      </rPr>
      <t>......</t>
    </r>
    <r>
      <rPr>
        <sz val="9"/>
        <rFont val="Arial"/>
        <family val="2"/>
      </rPr>
      <t>Male</t>
    </r>
  </si>
  <si>
    <r>
      <rPr>
        <sz val="9"/>
        <color theme="0"/>
        <rFont val="Arial"/>
        <family val="2"/>
      </rPr>
      <t>......</t>
    </r>
    <r>
      <rPr>
        <sz val="9"/>
        <rFont val="Arial"/>
        <family val="2"/>
      </rPr>
      <t>Female</t>
    </r>
  </si>
  <si>
    <t>Female</t>
  </si>
  <si>
    <r>
      <t xml:space="preserve">MARITAL STATUS </t>
    </r>
    <r>
      <rPr>
        <sz val="9"/>
        <rFont val="Arial"/>
        <family val="2"/>
      </rPr>
      <t>[3]</t>
    </r>
  </si>
  <si>
    <t>Males 15 years and over</t>
  </si>
  <si>
    <r>
      <rPr>
        <sz val="9"/>
        <color theme="0"/>
        <rFont val="Arial"/>
        <family val="2"/>
      </rPr>
      <t>...</t>
    </r>
    <r>
      <rPr>
        <sz val="9"/>
        <rFont val="Arial"/>
        <family val="2"/>
      </rPr>
      <t>Never married</t>
    </r>
  </si>
  <si>
    <r>
      <rPr>
        <sz val="9"/>
        <color theme="0"/>
        <rFont val="Arial"/>
        <family val="2"/>
      </rPr>
      <t>...</t>
    </r>
    <r>
      <rPr>
        <sz val="9"/>
        <rFont val="Arial"/>
        <family val="2"/>
      </rPr>
      <t>Now married, except separated</t>
    </r>
  </si>
  <si>
    <r>
      <rPr>
        <sz val="9"/>
        <color theme="0"/>
        <rFont val="Arial"/>
        <family val="2"/>
      </rPr>
      <t>...</t>
    </r>
    <r>
      <rPr>
        <sz val="9"/>
        <rFont val="Arial"/>
        <family val="2"/>
      </rPr>
      <t>Separated</t>
    </r>
  </si>
  <si>
    <r>
      <rPr>
        <sz val="9"/>
        <color theme="0"/>
        <rFont val="Arial"/>
        <family val="2"/>
      </rPr>
      <t>...</t>
    </r>
    <r>
      <rPr>
        <sz val="9"/>
        <rFont val="Arial"/>
        <family val="2"/>
      </rPr>
      <t>Widowed</t>
    </r>
  </si>
  <si>
    <r>
      <rPr>
        <sz val="9"/>
        <color theme="0"/>
        <rFont val="Arial"/>
        <family val="2"/>
      </rPr>
      <t>...</t>
    </r>
    <r>
      <rPr>
        <sz val="9"/>
        <rFont val="Arial"/>
        <family val="2"/>
      </rPr>
      <t>Divorced</t>
    </r>
  </si>
  <si>
    <t>Females 15 years and over</t>
  </si>
  <si>
    <t>FERTILITY</t>
  </si>
  <si>
    <r>
      <rPr>
        <sz val="9"/>
        <color theme="0"/>
        <rFont val="Arial"/>
        <family val="2"/>
      </rPr>
      <t>...</t>
    </r>
    <r>
      <rPr>
        <sz val="9"/>
        <rFont val="Arial"/>
        <family val="2"/>
      </rPr>
      <t>No children ever born</t>
    </r>
  </si>
  <si>
    <r>
      <rPr>
        <sz val="9"/>
        <color theme="0"/>
        <rFont val="Arial"/>
        <family val="2"/>
      </rPr>
      <t>...</t>
    </r>
    <r>
      <rPr>
        <sz val="9"/>
        <rFont val="Arial"/>
        <family val="2"/>
      </rPr>
      <t>1 child ever born</t>
    </r>
  </si>
  <si>
    <r>
      <rPr>
        <sz val="9"/>
        <color theme="0"/>
        <rFont val="Arial"/>
        <family val="2"/>
      </rPr>
      <t>...</t>
    </r>
    <r>
      <rPr>
        <sz val="9"/>
        <rFont val="Arial"/>
        <family val="2"/>
      </rPr>
      <t>2 children ever born</t>
    </r>
  </si>
  <si>
    <r>
      <rPr>
        <sz val="9"/>
        <color theme="0"/>
        <rFont val="Arial"/>
        <family val="2"/>
      </rPr>
      <t>...</t>
    </r>
    <r>
      <rPr>
        <sz val="9"/>
        <rFont val="Arial"/>
        <family val="2"/>
      </rPr>
      <t>3 children ever born</t>
    </r>
  </si>
  <si>
    <r>
      <rPr>
        <sz val="9"/>
        <color theme="0"/>
        <rFont val="Arial"/>
        <family val="2"/>
      </rPr>
      <t>...</t>
    </r>
    <r>
      <rPr>
        <sz val="9"/>
        <rFont val="Arial"/>
        <family val="2"/>
      </rPr>
      <t>4 children ever born</t>
    </r>
  </si>
  <si>
    <r>
      <rPr>
        <sz val="9"/>
        <color theme="0"/>
        <rFont val="Arial"/>
        <family val="2"/>
      </rPr>
      <t>...</t>
    </r>
    <r>
      <rPr>
        <sz val="9"/>
        <rFont val="Arial"/>
        <family val="2"/>
      </rPr>
      <t>5 or more children ever born</t>
    </r>
  </si>
  <si>
    <t>Women 15 to 24 years</t>
  </si>
  <si>
    <r>
      <rPr>
        <sz val="9"/>
        <color theme="0"/>
        <rFont val="Arial"/>
        <family val="2"/>
      </rPr>
      <t>...</t>
    </r>
    <r>
      <rPr>
        <sz val="9"/>
        <rFont val="Arial"/>
        <family val="2"/>
      </rPr>
      <t>Children ever born</t>
    </r>
  </si>
  <si>
    <r>
      <rPr>
        <sz val="9"/>
        <color theme="0"/>
        <rFont val="Arial"/>
        <family val="2"/>
      </rPr>
      <t>......</t>
    </r>
    <r>
      <rPr>
        <sz val="9"/>
        <rFont val="Arial"/>
        <family val="2"/>
      </rPr>
      <t>Per 1,000 women</t>
    </r>
  </si>
  <si>
    <t>Women 25 to 34 years</t>
  </si>
  <si>
    <t>Women 35 to 44 years</t>
  </si>
  <si>
    <t>Women 45 years and over</t>
  </si>
  <si>
    <t>Footnote:</t>
  </si>
  <si>
    <t>[1] People who reported Guamanian as a single response are included in the "Chamorro" category.</t>
  </si>
  <si>
    <t>[2] Carolinian includes Caroline Islander, Eauripikese, Faisian, Ifalukese, Lamotrekese, Satawalese, Ulithian, and Woleaian.</t>
  </si>
  <si>
    <t>[3] Responses of same-sex spouse are edited during processing into the unmarried partner category.  The processing affects several subjects, including family income, nonfamily household income, workers in family, and poverty status.  For more information on how this procedure affects the data, see the definitions for "spouse," "family type," "nonrelatives," "unmarried-partner households," and "nonfamily households" under "Household Type and Relationship” and “Now married, except separated" under “Marital Status” in Appendix B, www.census.gov/prod/cen2010/doc/mpct1.pdf.</t>
  </si>
  <si>
    <t>Source: U.S. Census Bureau, 2010 Census The Commonwealth of the Northern Mariana Islands</t>
  </si>
  <si>
    <t>State Civilian Population: 2014</t>
  </si>
  <si>
    <t>SC-EST2014-AGESEX-CIV: Annual Estimates of the Civilian Population by Single Year of Age and Sex for the United States and States: April 1, 2010 to July 1, 2014 File: 7/1/2014 State Characteristics Population Estimates Source: U.S. Census Bureau, Population Division Release Date: June 2015 Sort order of observations: STATE, SEX, and AGE Data fields (in order of appearance): VARIABLE DESCRIPTION SUMLEV Geographic Summary Level REGION Census Region code DIVISION Census Division code STATE State FIPS code NAME State Name SEX Sex AGE Age ESTBASE2010_CIV 4/1/2010 civilian population estimates base POPEST2010_CIV 7/1/2010 civilian population estimate POPEST2011_CIV 7/1/2011 civilian population estimate POPEST2012_CIV 7/1/2012 civilian population estimate POPEST2013_CIV 7/1/2013 civilian population estimate POPEST2014_CIV 7/1/2014 civilian population estimate The key for SUMLEV is as follows: 010 = Nation 040 = State and/or Statistical Equivalent The key for REGION is as follows: 0 = United States Total 1 = Northeast 2 = Midwest 3 = South 4 = West The key for DIVISION code is as follows: 0 = United States Total 1 = New England 2 = Middle Atlantic 3 = East North Central 4 = West North Central 5 = South Atlantic 6 = East South Central 7 = West South Central 8 = Mountain 2 9 = Pacific The key for SEX is as follows: 0 = Total 1 = Male 2 = Female AGE is single-year of age (0, 1, 2, ...84, 85+ years) and 999 is used to indicate total population. Note: The estimates are based on the 2010 Census and reflect changes to the April 1, 2010 population due to the Count Question Resolution program and geographic program revisions. For population estimates methodology statements, see http://www.census.gov/popest/methodology/index.html. Persons on active duty in the Armed Forces were not enumerated in the 2010 Census, therefore a variable for the 2010 Census civilian population cannot be derived and is not available on this file.</t>
  </si>
  <si>
    <t>Col 1: Civilian Population Aged 18 and Over in 2014</t>
  </si>
  <si>
    <t>Age 18+ Population 2014</t>
  </si>
  <si>
    <t>POV46: Poverty Status by State: 2014</t>
  </si>
  <si>
    <t>For information on confidentiality protection, sampling error, nonsampling error, and definitions,</t>
  </si>
  <si>
    <t>see ftp://ftp2.census.gov/programs-surveys/cps/techdocs/cps/cpsmar15.pdf</t>
  </si>
  <si>
    <t>Source:  U.S. Census Bureau, Current Population Survey, 2015 Annual Social and Economic Supplement.</t>
  </si>
  <si>
    <t>Released September 2015</t>
  </si>
  <si>
    <t>https://www.census.gov/hhes/www/cpstables/032015/pov/pov46_001_10050.htm</t>
  </si>
  <si>
    <t>SC-EST2014-agesex-civ: Annual Estimates of the Civilian Population by Single Year of Age and Sex for the United States and States: April 1, 2010 to July 1, 2014</t>
  </si>
  <si>
    <t>File: 7/1/2015 State Characteristics Population Estimates</t>
  </si>
  <si>
    <t>Release Date: 2015</t>
  </si>
  <si>
    <t>File used in 2015 was:</t>
  </si>
  <si>
    <t>Release Date:2015</t>
  </si>
  <si>
    <r>
      <t xml:space="preserve">2014 Population of Youth Aged
9 to 17 </t>
    </r>
    <r>
      <rPr>
        <b/>
        <vertAlign val="superscript"/>
        <sz val="10"/>
        <rFont val="Arial"/>
        <family val="2"/>
      </rPr>
      <t>1</t>
    </r>
  </si>
  <si>
    <t>Estimates using 2014 Federal Poverty Rates (released 2014)</t>
  </si>
  <si>
    <t>PEPSYASEX-Geography-Puerto Rico: Annual Estimates of the Resident Population by Single Year of Age and Sex for the United States, States, and Puerto Rico Commonwealth: April 1, 2010 to July 1, 2014</t>
  </si>
  <si>
    <t xml:space="preserve">2014 Population Estimates </t>
  </si>
  <si>
    <t>Age</t>
  </si>
  <si>
    <t>April 1, 2010</t>
  </si>
  <si>
    <t>Population Estimate (as of July 1)</t>
  </si>
  <si>
    <t>Census</t>
  </si>
  <si>
    <t>Estimates Base</t>
  </si>
  <si>
    <t>2010</t>
  </si>
  <si>
    <t>2011</t>
  </si>
  <si>
    <t>2012</t>
  </si>
  <si>
    <t>2013</t>
  </si>
  <si>
    <t>2014</t>
  </si>
  <si>
    <t>Both Sexes</t>
  </si>
  <si>
    <t>Male</t>
  </si>
  <si>
    <t>3,725,789</t>
  </si>
  <si>
    <t>1,785,171</t>
  </si>
  <si>
    <t>1,940,618</t>
  </si>
  <si>
    <t>3,726,157</t>
  </si>
  <si>
    <t>1,785,370</t>
  </si>
  <si>
    <t>1,940,787</t>
  </si>
  <si>
    <t>3,721,527</t>
  </si>
  <si>
    <t>1,782,785</t>
  </si>
  <si>
    <t>1,938,742</t>
  </si>
  <si>
    <t>3,686,771</t>
  </si>
  <si>
    <t>1,764,780</t>
  </si>
  <si>
    <t>1,921,991</t>
  </si>
  <si>
    <t>3,642,281</t>
  </si>
  <si>
    <t>1,743,902</t>
  </si>
  <si>
    <t>1,898,379</t>
  </si>
  <si>
    <t>3,595,839</t>
  </si>
  <si>
    <t>1,721,924</t>
  </si>
  <si>
    <t>1,873,915</t>
  </si>
  <si>
    <t xml:space="preserve">  0</t>
  </si>
  <si>
    <t>45,231</t>
  </si>
  <si>
    <t>23,077</t>
  </si>
  <si>
    <t>22,154</t>
  </si>
  <si>
    <t>45,265</t>
  </si>
  <si>
    <t>23,088</t>
  </si>
  <si>
    <t>22,177</t>
  </si>
  <si>
    <t>43,443</t>
  </si>
  <si>
    <t>22,214</t>
  </si>
  <si>
    <t>21,229</t>
  </si>
  <si>
    <t>40,710</t>
  </si>
  <si>
    <t>20,751</t>
  </si>
  <si>
    <t>19,959</t>
  </si>
  <si>
    <t>39,560</t>
  </si>
  <si>
    <t>20,415</t>
  </si>
  <si>
    <t>19,145</t>
  </si>
  <si>
    <t>37,152</t>
  </si>
  <si>
    <t>19,161</t>
  </si>
  <si>
    <t>17,991</t>
  </si>
  <si>
    <t xml:space="preserve">  1</t>
  </si>
  <si>
    <t>43,448</t>
  </si>
  <si>
    <t>22,217</t>
  </si>
  <si>
    <t>21,231</t>
  </si>
  <si>
    <t>43,456</t>
  </si>
  <si>
    <t>22,221</t>
  </si>
  <si>
    <t>21,235</t>
  </si>
  <si>
    <t>43,798</t>
  </si>
  <si>
    <t>22,367</t>
  </si>
  <si>
    <t>21,431</t>
  </si>
  <si>
    <t>42,667</t>
  </si>
  <si>
    <t>21,758</t>
  </si>
  <si>
    <t>20,909</t>
  </si>
  <si>
    <t>39,715</t>
  </si>
  <si>
    <t>20,237</t>
  </si>
  <si>
    <t>19,478</t>
  </si>
  <si>
    <t>38,565</t>
  </si>
  <si>
    <t>19,901</t>
  </si>
  <si>
    <t>18,664</t>
  </si>
  <si>
    <t xml:space="preserve">  2</t>
  </si>
  <si>
    <t>44,172</t>
  </si>
  <si>
    <t>22,533</t>
  </si>
  <si>
    <t>21,639</t>
  </si>
  <si>
    <t>44,175</t>
  </si>
  <si>
    <t>21,642</t>
  </si>
  <si>
    <t>43,890</t>
  </si>
  <si>
    <t>22,391</t>
  </si>
  <si>
    <t>21,499</t>
  </si>
  <si>
    <t>43,071</t>
  </si>
  <si>
    <t>21,952</t>
  </si>
  <si>
    <t>21,119</t>
  </si>
  <si>
    <t>41,726</t>
  </si>
  <si>
    <t>21,282</t>
  </si>
  <si>
    <t>20,444</t>
  </si>
  <si>
    <t>38,771</t>
  </si>
  <si>
    <t>19,757</t>
  </si>
  <si>
    <t>19,014</t>
  </si>
  <si>
    <t xml:space="preserve">  3</t>
  </si>
  <si>
    <t>45,552</t>
  </si>
  <si>
    <t>23,443</t>
  </si>
  <si>
    <t>22,109</t>
  </si>
  <si>
    <t>45,560</t>
  </si>
  <si>
    <t>23,448</t>
  </si>
  <si>
    <t>22,112</t>
  </si>
  <si>
    <t>45,118</t>
  </si>
  <si>
    <t>23,161</t>
  </si>
  <si>
    <t>21,957</t>
  </si>
  <si>
    <t>43,182</t>
  </si>
  <si>
    <t>22,002</t>
  </si>
  <si>
    <t>21,180</t>
  </si>
  <si>
    <t>42,150</t>
  </si>
  <si>
    <t>21,491</t>
  </si>
  <si>
    <t>20,659</t>
  </si>
  <si>
    <t>40,810</t>
  </si>
  <si>
    <t>20,822</t>
  </si>
  <si>
    <t>19,988</t>
  </si>
  <si>
    <t xml:space="preserve">  4</t>
  </si>
  <si>
    <t>46,353</t>
  </si>
  <si>
    <t>23,903</t>
  </si>
  <si>
    <t>22,450</t>
  </si>
  <si>
    <t>46,357</t>
  </si>
  <si>
    <t>23,905</t>
  </si>
  <si>
    <t>22,452</t>
  </si>
  <si>
    <t>46,065</t>
  </si>
  <si>
    <t>23,737</t>
  </si>
  <si>
    <t>22,328</t>
  </si>
  <si>
    <t>44,425</t>
  </si>
  <si>
    <t>22,794</t>
  </si>
  <si>
    <t>21,631</t>
  </si>
  <si>
    <t>42,285</t>
  </si>
  <si>
    <t>21,557</t>
  </si>
  <si>
    <t>20,728</t>
  </si>
  <si>
    <t>41,252</t>
  </si>
  <si>
    <t>21,045</t>
  </si>
  <si>
    <t>20,207</t>
  </si>
  <si>
    <t xml:space="preserve">  5</t>
  </si>
  <si>
    <t>46,730</t>
  </si>
  <si>
    <t>23,928</t>
  </si>
  <si>
    <t>22,802</t>
  </si>
  <si>
    <t>46,732</t>
  </si>
  <si>
    <t>22,804</t>
  </si>
  <si>
    <t>46,546</t>
  </si>
  <si>
    <t>23,870</t>
  </si>
  <si>
    <t>22,676</t>
  </si>
  <si>
    <t>45,391</t>
  </si>
  <si>
    <t>23,400</t>
  </si>
  <si>
    <t>21,991</t>
  </si>
  <si>
    <t>43,540</t>
  </si>
  <si>
    <t>22,362</t>
  </si>
  <si>
    <t>21,178</t>
  </si>
  <si>
    <t>41,409</t>
  </si>
  <si>
    <t>21,130</t>
  </si>
  <si>
    <t>20,279</t>
  </si>
  <si>
    <t xml:space="preserve">  6</t>
  </si>
  <si>
    <t>45,780</t>
  </si>
  <si>
    <t>23,495</t>
  </si>
  <si>
    <t>22,285</t>
  </si>
  <si>
    <t>45,786</t>
  </si>
  <si>
    <t>23,499</t>
  </si>
  <si>
    <t>22,287</t>
  </si>
  <si>
    <t>45,939</t>
  </si>
  <si>
    <t>23,562</t>
  </si>
  <si>
    <t>22,377</t>
  </si>
  <si>
    <t>45,895</t>
  </si>
  <si>
    <t>23,561</t>
  </si>
  <si>
    <t>22,334</t>
  </si>
  <si>
    <t>44,523</t>
  </si>
  <si>
    <t>22,984</t>
  </si>
  <si>
    <t>21,539</t>
  </si>
  <si>
    <t>42,677</t>
  </si>
  <si>
    <t>21,948</t>
  </si>
  <si>
    <t>20,729</t>
  </si>
  <si>
    <t xml:space="preserve">  7</t>
  </si>
  <si>
    <t>46,608</t>
  </si>
  <si>
    <t>23,956</t>
  </si>
  <si>
    <t>22,652</t>
  </si>
  <si>
    <t>46,612</t>
  </si>
  <si>
    <t>23,960</t>
  </si>
  <si>
    <t>46,326</t>
  </si>
  <si>
    <t>23,805</t>
  </si>
  <si>
    <t>22,521</t>
  </si>
  <si>
    <t>45,301</t>
  </si>
  <si>
    <t>23,276</t>
  </si>
  <si>
    <t>22,025</t>
  </si>
  <si>
    <t>45,039</t>
  </si>
  <si>
    <t>23,154</t>
  </si>
  <si>
    <t>21,885</t>
  </si>
  <si>
    <t>43,669</t>
  </si>
  <si>
    <t>22,581</t>
  </si>
  <si>
    <t>21,088</t>
  </si>
  <si>
    <t xml:space="preserve">  8</t>
  </si>
  <si>
    <t>48,340</t>
  </si>
  <si>
    <t>24,757</t>
  </si>
  <si>
    <t>23,583</t>
  </si>
  <si>
    <t>48,343</t>
  </si>
  <si>
    <t>24,758</t>
  </si>
  <si>
    <t>23,585</t>
  </si>
  <si>
    <t>47,833</t>
  </si>
  <si>
    <t>24,521</t>
  </si>
  <si>
    <t>23,312</t>
  </si>
  <si>
    <t>45,709</t>
  </si>
  <si>
    <t>23,541</t>
  </si>
  <si>
    <t>22,168</t>
  </si>
  <si>
    <t>44,449</t>
  </si>
  <si>
    <t>22,879</t>
  </si>
  <si>
    <t>21,570</t>
  </si>
  <si>
    <t>44,191</t>
  </si>
  <si>
    <t>22,759</t>
  </si>
  <si>
    <t>21,432</t>
  </si>
  <si>
    <t xml:space="preserve">  9</t>
  </si>
  <si>
    <t>52,546</t>
  </si>
  <si>
    <t>27,092</t>
  </si>
  <si>
    <t>25,454</t>
  </si>
  <si>
    <t>52,547</t>
  </si>
  <si>
    <t>27,093</t>
  </si>
  <si>
    <t>51,425</t>
  </si>
  <si>
    <t>26,475</t>
  </si>
  <si>
    <t>24,950</t>
  </si>
  <si>
    <t>47,224</t>
  </si>
  <si>
    <t>24,273</t>
  </si>
  <si>
    <t>22,951</t>
  </si>
  <si>
    <t>44,857</t>
  </si>
  <si>
    <t>23,150</t>
  </si>
  <si>
    <t>21,707</t>
  </si>
  <si>
    <t>43,597</t>
  </si>
  <si>
    <t>22,489</t>
  </si>
  <si>
    <t>21,108</t>
  </si>
  <si>
    <t xml:space="preserve">  10</t>
  </si>
  <si>
    <t>53,810</t>
  </si>
  <si>
    <t>27,558</t>
  </si>
  <si>
    <t>26,252</t>
  </si>
  <si>
    <t>53,811</t>
  </si>
  <si>
    <t>27,559</t>
  </si>
  <si>
    <t>53,423</t>
  </si>
  <si>
    <t>27,408</t>
  </si>
  <si>
    <t>26,015</t>
  </si>
  <si>
    <t>50,824</t>
  </si>
  <si>
    <t>26,234</t>
  </si>
  <si>
    <t>24,590</t>
  </si>
  <si>
    <t>46,362</t>
  </si>
  <si>
    <t>23,880</t>
  </si>
  <si>
    <t>22,482</t>
  </si>
  <si>
    <t>43,998</t>
  </si>
  <si>
    <t>21,239</t>
  </si>
  <si>
    <t xml:space="preserve">  11</t>
  </si>
  <si>
    <t>50,865</t>
  </si>
  <si>
    <t>26,135</t>
  </si>
  <si>
    <t>24,730</t>
  </si>
  <si>
    <t>50,869</t>
  </si>
  <si>
    <t>26,137</t>
  </si>
  <si>
    <t>24,732</t>
  </si>
  <si>
    <t>51,524</t>
  </si>
  <si>
    <t>26,454</t>
  </si>
  <si>
    <t>25,070</t>
  </si>
  <si>
    <t>52,818</t>
  </si>
  <si>
    <t>27,164</t>
  </si>
  <si>
    <t>25,654</t>
  </si>
  <si>
    <t>49,947</t>
  </si>
  <si>
    <t>25,834</t>
  </si>
  <si>
    <t>24,113</t>
  </si>
  <si>
    <t>45,484</t>
  </si>
  <si>
    <t>23,480</t>
  </si>
  <si>
    <t>22,004</t>
  </si>
  <si>
    <t>22,361</t>
  </si>
  <si>
    <t xml:space="preserve">  12</t>
  </si>
  <si>
    <t>54,239</t>
  </si>
  <si>
    <t>27,469</t>
  </si>
  <si>
    <t>26,770</t>
  </si>
  <si>
    <t>54,241</t>
  </si>
  <si>
    <t>27,471</t>
  </si>
  <si>
    <t>53,313</t>
  </si>
  <si>
    <t>27,094</t>
  </si>
  <si>
    <t>26,219</t>
  </si>
  <si>
    <t>50,905</t>
  </si>
  <si>
    <t>26,197</t>
  </si>
  <si>
    <t>24,708</t>
  </si>
  <si>
    <t>51,918</t>
  </si>
  <si>
    <t>26,755</t>
  </si>
  <si>
    <t>25,163</t>
  </si>
  <si>
    <t>49,045</t>
  </si>
  <si>
    <t>25,425</t>
  </si>
  <si>
    <t>23,620</t>
  </si>
  <si>
    <t xml:space="preserve">  13</t>
  </si>
  <si>
    <t>54,419</t>
  </si>
  <si>
    <t>27,856</t>
  </si>
  <si>
    <t>26,563</t>
  </si>
  <si>
    <t>54,423</t>
  </si>
  <si>
    <t>27,858</t>
  </si>
  <si>
    <t>26,565</t>
  </si>
  <si>
    <t>54,285</t>
  </si>
  <si>
    <t>27,712</t>
  </si>
  <si>
    <t>26,573</t>
  </si>
  <si>
    <t>52,668</t>
  </si>
  <si>
    <t>26,820</t>
  </si>
  <si>
    <t>25,848</t>
  </si>
  <si>
    <t>49,975</t>
  </si>
  <si>
    <t>25,770</t>
  </si>
  <si>
    <t>24,205</t>
  </si>
  <si>
    <t>50,984</t>
  </si>
  <si>
    <t>26,328</t>
  </si>
  <si>
    <t>24,656</t>
  </si>
  <si>
    <t xml:space="preserve">  14</t>
  </si>
  <si>
    <t>55,238</t>
  </si>
  <si>
    <t>28,271</t>
  </si>
  <si>
    <t>26,967</t>
  </si>
  <si>
    <t>55,242</t>
  </si>
  <si>
    <t>28,272</t>
  </si>
  <si>
    <t>26,970</t>
  </si>
  <si>
    <t>54,931</t>
  </si>
  <si>
    <t>28,110</t>
  </si>
  <si>
    <t>26,821</t>
  </si>
  <si>
    <t>53,593</t>
  </si>
  <si>
    <t>27,404</t>
  </si>
  <si>
    <t>26,189</t>
  </si>
  <si>
    <t>51,691</t>
  </si>
  <si>
    <t>26,368</t>
  </si>
  <si>
    <t>25,323</t>
  </si>
  <si>
    <t>48,999</t>
  </si>
  <si>
    <t>25,320</t>
  </si>
  <si>
    <t>23,679</t>
  </si>
  <si>
    <t xml:space="preserve">  15</t>
  </si>
  <si>
    <t>56,421</t>
  </si>
  <si>
    <t>29,152</t>
  </si>
  <si>
    <t>27,269</t>
  </si>
  <si>
    <t>56,425</t>
  </si>
  <si>
    <t>29,156</t>
  </si>
  <si>
    <t>56,006</t>
  </si>
  <si>
    <t>28,867</t>
  </si>
  <si>
    <t>27,139</t>
  </si>
  <si>
    <t>54,193</t>
  </si>
  <si>
    <t>27,775</t>
  </si>
  <si>
    <t>26,418</t>
  </si>
  <si>
    <t>52,568</t>
  </si>
  <si>
    <t>26,922</t>
  </si>
  <si>
    <t>25,646</t>
  </si>
  <si>
    <t>50,670</t>
  </si>
  <si>
    <t>25,887</t>
  </si>
  <si>
    <t>24,783</t>
  </si>
  <si>
    <t xml:space="preserve">  16</t>
  </si>
  <si>
    <t>56,797</t>
  </si>
  <si>
    <t>28,824</t>
  </si>
  <si>
    <t>27,973</t>
  </si>
  <si>
    <t>56,801</t>
  </si>
  <si>
    <t>28,828</t>
  </si>
  <si>
    <t>56,568</t>
  </si>
  <si>
    <t>28,832</t>
  </si>
  <si>
    <t>27,736</t>
  </si>
  <si>
    <t>55,191</t>
  </si>
  <si>
    <t>28,481</t>
  </si>
  <si>
    <t>26,710</t>
  </si>
  <si>
    <t>53,116</t>
  </si>
  <si>
    <t>27,262</t>
  </si>
  <si>
    <t>25,854</t>
  </si>
  <si>
    <t>51,490</t>
  </si>
  <si>
    <t>26,406</t>
  </si>
  <si>
    <t>25,084</t>
  </si>
  <si>
    <t xml:space="preserve">  17</t>
  </si>
  <si>
    <t>56,746</t>
  </si>
  <si>
    <t>28,857</t>
  </si>
  <si>
    <t>27,889</t>
  </si>
  <si>
    <t>56,751</t>
  </si>
  <si>
    <t>28,860</t>
  </si>
  <si>
    <t>27,891</t>
  </si>
  <si>
    <t>56,603</t>
  </si>
  <si>
    <t>28,759</t>
  </si>
  <si>
    <t>27,844</t>
  </si>
  <si>
    <t>55,674</t>
  </si>
  <si>
    <t>28,388</t>
  </si>
  <si>
    <t>27,286</t>
  </si>
  <si>
    <t>54,048</t>
  </si>
  <si>
    <t>27,917</t>
  </si>
  <si>
    <t>26,131</t>
  </si>
  <si>
    <t>51,966</t>
  </si>
  <si>
    <t>26,693</t>
  </si>
  <si>
    <t>25,273</t>
  </si>
  <si>
    <t xml:space="preserve">  18</t>
  </si>
  <si>
    <t>56,508</t>
  </si>
  <si>
    <t>28,863</t>
  </si>
  <si>
    <t>27,645</t>
  </si>
  <si>
    <t>56,529</t>
  </si>
  <si>
    <t>28,871</t>
  </si>
  <si>
    <t>27,658</t>
  </si>
  <si>
    <t>56,411</t>
  </si>
  <si>
    <t>28,770</t>
  </si>
  <si>
    <t>27,641</t>
  </si>
  <si>
    <t>55,622</t>
  </si>
  <si>
    <t>28,258</t>
  </si>
  <si>
    <t>27,364</t>
  </si>
  <si>
    <t>54,466</t>
  </si>
  <si>
    <t>27,773</t>
  </si>
  <si>
    <t>52,836</t>
  </si>
  <si>
    <t>27,305</t>
  </si>
  <si>
    <t>25,531</t>
  </si>
  <si>
    <t xml:space="preserve">  19</t>
  </si>
  <si>
    <t>57,787</t>
  </si>
  <si>
    <t>29,157</t>
  </si>
  <si>
    <t>28,630</t>
  </si>
  <si>
    <t>57,814</t>
  </si>
  <si>
    <t>29,166</t>
  </si>
  <si>
    <t>28,648</t>
  </si>
  <si>
    <t>57,308</t>
  </si>
  <si>
    <t>28,988</t>
  </si>
  <si>
    <t>28,320</t>
  </si>
  <si>
    <t>55,348</t>
  </si>
  <si>
    <t>28,207</t>
  </si>
  <si>
    <t>27,141</t>
  </si>
  <si>
    <t>54,340</t>
  </si>
  <si>
    <t>27,585</t>
  </si>
  <si>
    <t>53,199</t>
  </si>
  <si>
    <t>27,114</t>
  </si>
  <si>
    <t>26,085</t>
  </si>
  <si>
    <t xml:space="preserve">  20</t>
  </si>
  <si>
    <t>58,205</t>
  </si>
  <si>
    <t>29,425</t>
  </si>
  <si>
    <t>28,780</t>
  </si>
  <si>
    <t>58,240</t>
  </si>
  <si>
    <t>29,444</t>
  </si>
  <si>
    <t>28,796</t>
  </si>
  <si>
    <t>57,926</t>
  </si>
  <si>
    <t>29,258</t>
  </si>
  <si>
    <t>28,668</t>
  </si>
  <si>
    <t>56,164</t>
  </si>
  <si>
    <t>28,371</t>
  </si>
  <si>
    <t>27,793</t>
  </si>
  <si>
    <t>54,010</t>
  </si>
  <si>
    <t>27,491</t>
  </si>
  <si>
    <t>26,519</t>
  </si>
  <si>
    <t>53,013</t>
  </si>
  <si>
    <t>26,876</t>
  </si>
  <si>
    <t xml:space="preserve">  21</t>
  </si>
  <si>
    <t>53,104</t>
  </si>
  <si>
    <t>26,883</t>
  </si>
  <si>
    <t>26,221</t>
  </si>
  <si>
    <t>53,136</t>
  </si>
  <si>
    <t>26,899</t>
  </si>
  <si>
    <t>26,237</t>
  </si>
  <si>
    <t>54,208</t>
  </si>
  <si>
    <t>27,427</t>
  </si>
  <si>
    <t>26,781</t>
  </si>
  <si>
    <t>56,731</t>
  </si>
  <si>
    <t>28,605</t>
  </si>
  <si>
    <t>28,126</t>
  </si>
  <si>
    <t>54,803</t>
  </si>
  <si>
    <t>27,636</t>
  </si>
  <si>
    <t>27,167</t>
  </si>
  <si>
    <t>52,637</t>
  </si>
  <si>
    <t>26,742</t>
  </si>
  <si>
    <t>25,895</t>
  </si>
  <si>
    <t xml:space="preserve">  22</t>
  </si>
  <si>
    <t>51,426</t>
  </si>
  <si>
    <t>25,605</t>
  </si>
  <si>
    <t>25,821</t>
  </si>
  <si>
    <t>51,445</t>
  </si>
  <si>
    <t>25,616</t>
  </si>
  <si>
    <t>25,829</t>
  </si>
  <si>
    <t>51,654</t>
  </si>
  <si>
    <t>25,833</t>
  </si>
  <si>
    <t>52,979</t>
  </si>
  <si>
    <t>26,743</t>
  </si>
  <si>
    <t>26,236</t>
  </si>
  <si>
    <t>55,324</t>
  </si>
  <si>
    <t>27,825</t>
  </si>
  <si>
    <t>27,499</t>
  </si>
  <si>
    <t>53,409</t>
  </si>
  <si>
    <t>26,878</t>
  </si>
  <si>
    <t>26,531</t>
  </si>
  <si>
    <t xml:space="preserve">  23</t>
  </si>
  <si>
    <t>49,734</t>
  </si>
  <si>
    <t>25,004</t>
  </si>
  <si>
    <t>49,744</t>
  </si>
  <si>
    <t>24,735</t>
  </si>
  <si>
    <t>25,009</t>
  </si>
  <si>
    <t>24,833</t>
  </si>
  <si>
    <t>25,114</t>
  </si>
  <si>
    <t>50,380</t>
  </si>
  <si>
    <t>25,099</t>
  </si>
  <si>
    <t>25,281</t>
  </si>
  <si>
    <t>51,571</t>
  </si>
  <si>
    <t>25,973</t>
  </si>
  <si>
    <t>25,598</t>
  </si>
  <si>
    <t>53,909</t>
  </si>
  <si>
    <t>27,046</t>
  </si>
  <si>
    <t>26,863</t>
  </si>
  <si>
    <t xml:space="preserve">  24</t>
  </si>
  <si>
    <t>48,381</t>
  </si>
  <si>
    <t>23,934</t>
  </si>
  <si>
    <t>24,447</t>
  </si>
  <si>
    <t>48,392</t>
  </si>
  <si>
    <t>23,940</t>
  </si>
  <si>
    <t>24,452</t>
  </si>
  <si>
    <t>48,497</t>
  </si>
  <si>
    <t>24,010</t>
  </si>
  <si>
    <t>24,487</t>
  </si>
  <si>
    <t>48,668</t>
  </si>
  <si>
    <t>24,104</t>
  </si>
  <si>
    <t>24,564</t>
  </si>
  <si>
    <t>48,979</t>
  </si>
  <si>
    <t>24,338</t>
  </si>
  <si>
    <t>24,641</t>
  </si>
  <si>
    <t>50,162</t>
  </si>
  <si>
    <t>25,211</t>
  </si>
  <si>
    <t>24,951</t>
  </si>
  <si>
    <t xml:space="preserve">  25</t>
  </si>
  <si>
    <t>47,898</t>
  </si>
  <si>
    <t>23,577</t>
  </si>
  <si>
    <t>24,321</t>
  </si>
  <si>
    <t>47,902</t>
  </si>
  <si>
    <t>23,581</t>
  </si>
  <si>
    <t>47,799</t>
  </si>
  <si>
    <t>23,550</t>
  </si>
  <si>
    <t>24,249</t>
  </si>
  <si>
    <t>47,213</t>
  </si>
  <si>
    <t>23,274</t>
  </si>
  <si>
    <t>23,939</t>
  </si>
  <si>
    <t>47,278</t>
  </si>
  <si>
    <t>23,358</t>
  </si>
  <si>
    <t>23,920</t>
  </si>
  <si>
    <t>47,586</t>
  </si>
  <si>
    <t>23,586</t>
  </si>
  <si>
    <t>24,000</t>
  </si>
  <si>
    <t xml:space="preserve">  26</t>
  </si>
  <si>
    <t>47,430</t>
  </si>
  <si>
    <t>23,050</t>
  </si>
  <si>
    <t>24,380</t>
  </si>
  <si>
    <t>47,433</t>
  </si>
  <si>
    <t>23,052</t>
  </si>
  <si>
    <t>24,381</t>
  </si>
  <si>
    <t>47,324</t>
  </si>
  <si>
    <t>23,059</t>
  </si>
  <si>
    <t>24,265</t>
  </si>
  <si>
    <t>46,529</t>
  </si>
  <si>
    <t>22,812</t>
  </si>
  <si>
    <t>23,717</t>
  </si>
  <si>
    <t>45,819</t>
  </si>
  <si>
    <t>22,532</t>
  </si>
  <si>
    <t>23,287</t>
  </si>
  <si>
    <t>22,623</t>
  </si>
  <si>
    <t>23,272</t>
  </si>
  <si>
    <t xml:space="preserve">  27</t>
  </si>
  <si>
    <t>48,710</t>
  </si>
  <si>
    <t>23,821</t>
  </si>
  <si>
    <t>24,889</t>
  </si>
  <si>
    <t>48,711</t>
  </si>
  <si>
    <t>23,822</t>
  </si>
  <si>
    <t>48,169</t>
  </si>
  <si>
    <t>23,501</t>
  </si>
  <si>
    <t>24,668</t>
  </si>
  <si>
    <t>46,099</t>
  </si>
  <si>
    <t>22,349</t>
  </si>
  <si>
    <t>23,750</t>
  </si>
  <si>
    <t>45,172</t>
  </si>
  <si>
    <t>22,099</t>
  </si>
  <si>
    <t>23,073</t>
  </si>
  <si>
    <t>44,467</t>
  </si>
  <si>
    <t>21,825</t>
  </si>
  <si>
    <t>22,642</t>
  </si>
  <si>
    <t xml:space="preserve">  28</t>
  </si>
  <si>
    <t>49,673</t>
  </si>
  <si>
    <t>23,809</t>
  </si>
  <si>
    <t>25,864</t>
  </si>
  <si>
    <t>49,220</t>
  </si>
  <si>
    <t>23,688</t>
  </si>
  <si>
    <t>25,532</t>
  </si>
  <si>
    <t>46,988</t>
  </si>
  <si>
    <t>22,822</t>
  </si>
  <si>
    <t>24,166</t>
  </si>
  <si>
    <t>44,759</t>
  </si>
  <si>
    <t>21,648</t>
  </si>
  <si>
    <t>23,111</t>
  </si>
  <si>
    <t>43,847</t>
  </si>
  <si>
    <t>21,412</t>
  </si>
  <si>
    <t>22,435</t>
  </si>
  <si>
    <t xml:space="preserve">  29</t>
  </si>
  <si>
    <t>50,448</t>
  </si>
  <si>
    <t>26,127</t>
  </si>
  <si>
    <t>50,051</t>
  </si>
  <si>
    <t>24,073</t>
  </si>
  <si>
    <t>25,978</t>
  </si>
  <si>
    <t>48,079</t>
  </si>
  <si>
    <t>23,035</t>
  </si>
  <si>
    <t>25,044</t>
  </si>
  <si>
    <t>45,674</t>
  </si>
  <si>
    <t>22,146</t>
  </si>
  <si>
    <t>23,528</t>
  </si>
  <si>
    <t>43,465</t>
  </si>
  <si>
    <t>20,991</t>
  </si>
  <si>
    <t>22,474</t>
  </si>
  <si>
    <t xml:space="preserve">  30</t>
  </si>
  <si>
    <t>52,456</t>
  </si>
  <si>
    <t>27,133</t>
  </si>
  <si>
    <t>52,459</t>
  </si>
  <si>
    <t>25,326</t>
  </si>
  <si>
    <t>51,770</t>
  </si>
  <si>
    <t>24,968</t>
  </si>
  <si>
    <t>26,802</t>
  </si>
  <si>
    <t>48,958</t>
  </si>
  <si>
    <t>23,439</t>
  </si>
  <si>
    <t>25,519</t>
  </si>
  <si>
    <t>46,792</t>
  </si>
  <si>
    <t>22,372</t>
  </si>
  <si>
    <t>24,420</t>
  </si>
  <si>
    <t>44,406</t>
  </si>
  <si>
    <t>21,506</t>
  </si>
  <si>
    <t>22,900</t>
  </si>
  <si>
    <t xml:space="preserve">  31</t>
  </si>
  <si>
    <t>48,057</t>
  </si>
  <si>
    <t>23,122</t>
  </si>
  <si>
    <t>24,935</t>
  </si>
  <si>
    <t>48,060</t>
  </si>
  <si>
    <t>23,124</t>
  </si>
  <si>
    <t>24,936</t>
  </si>
  <si>
    <t>48,971</t>
  </si>
  <si>
    <t>23,565</t>
  </si>
  <si>
    <t>25,406</t>
  </si>
  <si>
    <t>50,740</t>
  </si>
  <si>
    <t>24,372</t>
  </si>
  <si>
    <t>47,709</t>
  </si>
  <si>
    <t>22,797</t>
  </si>
  <si>
    <t>24,912</t>
  </si>
  <si>
    <t>45,551</t>
  </si>
  <si>
    <t>21,738</t>
  </si>
  <si>
    <t>23,813</t>
  </si>
  <si>
    <t xml:space="preserve">  32</t>
  </si>
  <si>
    <t>50,181</t>
  </si>
  <si>
    <t>24,161</t>
  </si>
  <si>
    <t>26,020</t>
  </si>
  <si>
    <t>49,482</t>
  </si>
  <si>
    <t>23,800</t>
  </si>
  <si>
    <t>25,682</t>
  </si>
  <si>
    <t>48,002</t>
  </si>
  <si>
    <t>23,011</t>
  </si>
  <si>
    <t>24,991</t>
  </si>
  <si>
    <t>49,548</t>
  </si>
  <si>
    <t>23,770</t>
  </si>
  <si>
    <t>25,778</t>
  </si>
  <si>
    <t>46,538</t>
  </si>
  <si>
    <t>22,216</t>
  </si>
  <si>
    <t>24,322</t>
  </si>
  <si>
    <t>23,225</t>
  </si>
  <si>
    <t xml:space="preserve">  33</t>
  </si>
  <si>
    <t>49,068</t>
  </si>
  <si>
    <t>25,255</t>
  </si>
  <si>
    <t>49,186</t>
  </si>
  <si>
    <t>23,806</t>
  </si>
  <si>
    <t>25,380</t>
  </si>
  <si>
    <t>48,546</t>
  </si>
  <si>
    <t>23,263</t>
  </si>
  <si>
    <t>25,283</t>
  </si>
  <si>
    <t>46,820</t>
  </si>
  <si>
    <t>22,406</t>
  </si>
  <si>
    <t>24,414</t>
  </si>
  <si>
    <t>48,390</t>
  </si>
  <si>
    <t>23,182</t>
  </si>
  <si>
    <t>25,208</t>
  </si>
  <si>
    <t xml:space="preserve">  34</t>
  </si>
  <si>
    <t>48,411</t>
  </si>
  <si>
    <t>23,289</t>
  </si>
  <si>
    <t>25,122</t>
  </si>
  <si>
    <t>48,432</t>
  </si>
  <si>
    <t>23,336</t>
  </si>
  <si>
    <t>25,096</t>
  </si>
  <si>
    <t>48,290</t>
  </si>
  <si>
    <t>23,294</t>
  </si>
  <si>
    <t>24,996</t>
  </si>
  <si>
    <t>47,436</t>
  </si>
  <si>
    <t>22,706</t>
  </si>
  <si>
    <t>45,728</t>
  </si>
  <si>
    <t>21,862</t>
  </si>
  <si>
    <t>23,866</t>
  </si>
  <si>
    <t xml:space="preserve">  35</t>
  </si>
  <si>
    <t>48,506</t>
  </si>
  <si>
    <t>23,228</t>
  </si>
  <si>
    <t>25,278</t>
  </si>
  <si>
    <t>48,351</t>
  </si>
  <si>
    <t>23,167</t>
  </si>
  <si>
    <t>25,184</t>
  </si>
  <si>
    <t>47,607</t>
  </si>
  <si>
    <t>22,863</t>
  </si>
  <si>
    <t>24,744</t>
  </si>
  <si>
    <t>47,235</t>
  </si>
  <si>
    <t>22,766</t>
  </si>
  <si>
    <t>24,469</t>
  </si>
  <si>
    <t>46,373</t>
  </si>
  <si>
    <t>22,172</t>
  </si>
  <si>
    <t>24,201</t>
  </si>
  <si>
    <t xml:space="preserve">  36</t>
  </si>
  <si>
    <t>46,930</t>
  </si>
  <si>
    <t>22,355</t>
  </si>
  <si>
    <t>24,575</t>
  </si>
  <si>
    <t>47,198</t>
  </si>
  <si>
    <t>22,499</t>
  </si>
  <si>
    <t>24,699</t>
  </si>
  <si>
    <t>47,560</t>
  </si>
  <si>
    <t>22,713</t>
  </si>
  <si>
    <t>24,847</t>
  </si>
  <si>
    <t>46,580</t>
  </si>
  <si>
    <t>22,352</t>
  </si>
  <si>
    <t>24,228</t>
  </si>
  <si>
    <t>46,241</t>
  </si>
  <si>
    <t>22,271</t>
  </si>
  <si>
    <t>23,970</t>
  </si>
  <si>
    <t xml:space="preserve">  37</t>
  </si>
  <si>
    <t>47,091</t>
  </si>
  <si>
    <t>22,917</t>
  </si>
  <si>
    <t>24,174</t>
  </si>
  <si>
    <t>47,093</t>
  </si>
  <si>
    <t>24,176</t>
  </si>
  <si>
    <t>46,938</t>
  </si>
  <si>
    <t>22,708</t>
  </si>
  <si>
    <t>24,230</t>
  </si>
  <si>
    <t>46,450</t>
  </si>
  <si>
    <t>22,078</t>
  </si>
  <si>
    <t>46,643</t>
  </si>
  <si>
    <t>22,263</t>
  </si>
  <si>
    <t>45,658</t>
  </si>
  <si>
    <t>21,888</t>
  </si>
  <si>
    <t xml:space="preserve">  38</t>
  </si>
  <si>
    <t>48,767</t>
  </si>
  <si>
    <t>23,481</t>
  </si>
  <si>
    <t>25,286</t>
  </si>
  <si>
    <t>48,769</t>
  </si>
  <si>
    <t>23,482</t>
  </si>
  <si>
    <t>25,287</t>
  </si>
  <si>
    <t>48,239</t>
  </si>
  <si>
    <t>23,277</t>
  </si>
  <si>
    <t>24,962</t>
  </si>
  <si>
    <t>46,227</t>
  </si>
  <si>
    <t>22,326</t>
  </si>
  <si>
    <t>23,901</t>
  </si>
  <si>
    <t>21,630</t>
  </si>
  <si>
    <t>23,930</t>
  </si>
  <si>
    <t>45,787</t>
  </si>
  <si>
    <t>21,847</t>
  </si>
  <si>
    <t xml:space="preserve">  39</t>
  </si>
  <si>
    <t>49,976</t>
  </si>
  <si>
    <t>25,976</t>
  </si>
  <si>
    <t>49,978</t>
  </si>
  <si>
    <t>24,002</t>
  </si>
  <si>
    <t>49,566</t>
  </si>
  <si>
    <t>23,816</t>
  </si>
  <si>
    <t>25,750</t>
  </si>
  <si>
    <t>47,557</t>
  </si>
  <si>
    <t>22,920</t>
  </si>
  <si>
    <t>24,637</t>
  </si>
  <si>
    <t>45,401</t>
  </si>
  <si>
    <t>21,926</t>
  </si>
  <si>
    <t>23,475</t>
  </si>
  <si>
    <t>44,726</t>
  </si>
  <si>
    <t>21,226</t>
  </si>
  <si>
    <t>23,500</t>
  </si>
  <si>
    <t xml:space="preserve">  40</t>
  </si>
  <si>
    <t>49,378</t>
  </si>
  <si>
    <t>23,524</t>
  </si>
  <si>
    <t>49,430</t>
  </si>
  <si>
    <t>23,593</t>
  </si>
  <si>
    <t>25,837</t>
  </si>
  <si>
    <t>48,922</t>
  </si>
  <si>
    <t>23,498</t>
  </si>
  <si>
    <t>25,424</t>
  </si>
  <si>
    <t>46,765</t>
  </si>
  <si>
    <t>22,528</t>
  </si>
  <si>
    <t>24,237</t>
  </si>
  <si>
    <t>44,627</t>
  </si>
  <si>
    <t>21,552</t>
  </si>
  <si>
    <t>23,075</t>
  </si>
  <si>
    <t xml:space="preserve">  41</t>
  </si>
  <si>
    <t>46,709</t>
  </si>
  <si>
    <t>22,443</t>
  </si>
  <si>
    <t>24,266</t>
  </si>
  <si>
    <t>47,276</t>
  </si>
  <si>
    <t>22,661</t>
  </si>
  <si>
    <t>24,615</t>
  </si>
  <si>
    <t>48,791</t>
  </si>
  <si>
    <t>25,497</t>
  </si>
  <si>
    <t>48,161</t>
  </si>
  <si>
    <t>23,133</t>
  </si>
  <si>
    <t>25,028</t>
  </si>
  <si>
    <t>46,016</t>
  </si>
  <si>
    <t>22,162</t>
  </si>
  <si>
    <t>23,854</t>
  </si>
  <si>
    <t xml:space="preserve">  42</t>
  </si>
  <si>
    <t>47,147</t>
  </si>
  <si>
    <t>24,775</t>
  </si>
  <si>
    <t>46,940</t>
  </si>
  <si>
    <t>22,340</t>
  </si>
  <si>
    <t>24,600</t>
  </si>
  <si>
    <t>46,652</t>
  </si>
  <si>
    <t>24,291</t>
  </si>
  <si>
    <t>48,070</t>
  </si>
  <si>
    <t>22,959</t>
  </si>
  <si>
    <t>25,111</t>
  </si>
  <si>
    <t>47,459</t>
  </si>
  <si>
    <t>22,813</t>
  </si>
  <si>
    <t>24,646</t>
  </si>
  <si>
    <t xml:space="preserve">  43</t>
  </si>
  <si>
    <t>48,576</t>
  </si>
  <si>
    <t>22,945</t>
  </si>
  <si>
    <t>25,631</t>
  </si>
  <si>
    <t>48,123</t>
  </si>
  <si>
    <t>22,750</t>
  </si>
  <si>
    <t>25,373</t>
  </si>
  <si>
    <t>46,339</t>
  </si>
  <si>
    <t>22,069</t>
  </si>
  <si>
    <t>24,270</t>
  </si>
  <si>
    <t>45,968</t>
  </si>
  <si>
    <t>22,052</t>
  </si>
  <si>
    <t>23,916</t>
  </si>
  <si>
    <t>47,375</t>
  </si>
  <si>
    <t>22,646</t>
  </si>
  <si>
    <t>24,729</t>
  </si>
  <si>
    <t xml:space="preserve">  44</t>
  </si>
  <si>
    <t>23,657</t>
  </si>
  <si>
    <t>26,791</t>
  </si>
  <si>
    <t>49,886</t>
  </si>
  <si>
    <t>23,426</t>
  </si>
  <si>
    <t>26,460</t>
  </si>
  <si>
    <t>47,543</t>
  </si>
  <si>
    <t>22,485</t>
  </si>
  <si>
    <t>25,058</t>
  </si>
  <si>
    <t>45,672</t>
  </si>
  <si>
    <t>21,778</t>
  </si>
  <si>
    <t>23,894</t>
  </si>
  <si>
    <t>45,322</t>
  </si>
  <si>
    <t>21,769</t>
  </si>
  <si>
    <t>23,553</t>
  </si>
  <si>
    <t xml:space="preserve">  45</t>
  </si>
  <si>
    <t>50,839</t>
  </si>
  <si>
    <t>23,879</t>
  </si>
  <si>
    <t>26,960</t>
  </si>
  <si>
    <t>50,840</t>
  </si>
  <si>
    <t>50,659</t>
  </si>
  <si>
    <t>23,784</t>
  </si>
  <si>
    <t>26,875</t>
  </si>
  <si>
    <t>49,321</t>
  </si>
  <si>
    <t>23,170</t>
  </si>
  <si>
    <t>26,151</t>
  </si>
  <si>
    <t>46,877</t>
  </si>
  <si>
    <t>22,188</t>
  </si>
  <si>
    <t>24,689</t>
  </si>
  <si>
    <t>45,025</t>
  </si>
  <si>
    <t>21,487</t>
  </si>
  <si>
    <t>23,538</t>
  </si>
  <si>
    <t xml:space="preserve">  46</t>
  </si>
  <si>
    <t>50,041</t>
  </si>
  <si>
    <t>23,307</t>
  </si>
  <si>
    <t>26,734</t>
  </si>
  <si>
    <t>50,042</t>
  </si>
  <si>
    <t>23,308</t>
  </si>
  <si>
    <t>50,157</t>
  </si>
  <si>
    <t>23,408</t>
  </si>
  <si>
    <t>26,749</t>
  </si>
  <si>
    <t>50,054</t>
  </si>
  <si>
    <t>26,553</t>
  </si>
  <si>
    <t>48,642</t>
  </si>
  <si>
    <t>22,862</t>
  </si>
  <si>
    <t>25,780</t>
  </si>
  <si>
    <t>46,210</t>
  </si>
  <si>
    <t>21,887</t>
  </si>
  <si>
    <t>24,323</t>
  </si>
  <si>
    <t xml:space="preserve">  47</t>
  </si>
  <si>
    <t>49,446</t>
  </si>
  <si>
    <t>22,950</t>
  </si>
  <si>
    <t>26,496</t>
  </si>
  <si>
    <t>49,507</t>
  </si>
  <si>
    <t>22,993</t>
  </si>
  <si>
    <t>26,514</t>
  </si>
  <si>
    <t>49,564</t>
  </si>
  <si>
    <t>23,136</t>
  </si>
  <si>
    <t>26,428</t>
  </si>
  <si>
    <t>49,377</t>
  </si>
  <si>
    <t>23,204</t>
  </si>
  <si>
    <t>26,173</t>
  </si>
  <si>
    <t>47,991</t>
  </si>
  <si>
    <t>22,570</t>
  </si>
  <si>
    <t>25,421</t>
  </si>
  <si>
    <t xml:space="preserve">  48</t>
  </si>
  <si>
    <t>48,327</t>
  </si>
  <si>
    <t>22,454</t>
  </si>
  <si>
    <t>25,873</t>
  </si>
  <si>
    <t>48,523</t>
  </si>
  <si>
    <t>22,530</t>
  </si>
  <si>
    <t>25,993</t>
  </si>
  <si>
    <t>48,921</t>
  </si>
  <si>
    <t>26,208</t>
  </si>
  <si>
    <t>48,899</t>
  </si>
  <si>
    <t>22,835</t>
  </si>
  <si>
    <t>26,064</t>
  </si>
  <si>
    <t>48,716</t>
  </si>
  <si>
    <t>22,905</t>
  </si>
  <si>
    <t>25,811</t>
  </si>
  <si>
    <t xml:space="preserve">  49</t>
  </si>
  <si>
    <t>49,333</t>
  </si>
  <si>
    <t>22,880</t>
  </si>
  <si>
    <t>26,453</t>
  </si>
  <si>
    <t>49,335</t>
  </si>
  <si>
    <t>22,882</t>
  </si>
  <si>
    <t>49,006</t>
  </si>
  <si>
    <t>22,732</t>
  </si>
  <si>
    <t>26,274</t>
  </si>
  <si>
    <t>47,936</t>
  </si>
  <si>
    <t>22,250</t>
  </si>
  <si>
    <t>25,686</t>
  </si>
  <si>
    <t>48,241</t>
  </si>
  <si>
    <t>22,399</t>
  </si>
  <si>
    <t>25,842</t>
  </si>
  <si>
    <t>48,229</t>
  </si>
  <si>
    <t>22,513</t>
  </si>
  <si>
    <t>25,716</t>
  </si>
  <si>
    <t xml:space="preserve">  50</t>
  </si>
  <si>
    <t>49,879</t>
  </si>
  <si>
    <t>23,099</t>
  </si>
  <si>
    <t>26,780</t>
  </si>
  <si>
    <t>49,675</t>
  </si>
  <si>
    <t>23,008</t>
  </si>
  <si>
    <t>26,667</t>
  </si>
  <si>
    <t>48,391</t>
  </si>
  <si>
    <t>22,434</t>
  </si>
  <si>
    <t>25,957</t>
  </si>
  <si>
    <t>47,289</t>
  </si>
  <si>
    <t>21,961</t>
  </si>
  <si>
    <t>25,328</t>
  </si>
  <si>
    <t>47,577</t>
  </si>
  <si>
    <t>22,103</t>
  </si>
  <si>
    <t>25,474</t>
  </si>
  <si>
    <t xml:space="preserve">  51</t>
  </si>
  <si>
    <t>47,023</t>
  </si>
  <si>
    <t>21,942</t>
  </si>
  <si>
    <t>25,081</t>
  </si>
  <si>
    <t>47,026</t>
  </si>
  <si>
    <t>21,943</t>
  </si>
  <si>
    <t>25,083</t>
  </si>
  <si>
    <t>47,662</t>
  </si>
  <si>
    <t>22,187</t>
  </si>
  <si>
    <t>25,475</t>
  </si>
  <si>
    <t>49,084</t>
  </si>
  <si>
    <t>22,721</t>
  </si>
  <si>
    <t>26,363</t>
  </si>
  <si>
    <t>47,738</t>
  </si>
  <si>
    <t>22,145</t>
  </si>
  <si>
    <t>25,593</t>
  </si>
  <si>
    <t>46,631</t>
  </si>
  <si>
    <t>21,656</t>
  </si>
  <si>
    <t>24,975</t>
  </si>
  <si>
    <t xml:space="preserve">  52</t>
  </si>
  <si>
    <t>47,146</t>
  </si>
  <si>
    <t>21,781</t>
  </si>
  <si>
    <t>25,365</t>
  </si>
  <si>
    <t>21,782</t>
  </si>
  <si>
    <t>47,033</t>
  </si>
  <si>
    <t>21,768</t>
  </si>
  <si>
    <t>25,265</t>
  </si>
  <si>
    <t>47,050</t>
  </si>
  <si>
    <t>21,900</t>
  </si>
  <si>
    <t>25,150</t>
  </si>
  <si>
    <t>48,410</t>
  </si>
  <si>
    <t>22,417</t>
  </si>
  <si>
    <t>47,063</t>
  </si>
  <si>
    <t>21,840</t>
  </si>
  <si>
    <t>25,223</t>
  </si>
  <si>
    <t>24,601</t>
  </si>
  <si>
    <t xml:space="preserve">  53</t>
  </si>
  <si>
    <t>22,139</t>
  </si>
  <si>
    <t>25,940</t>
  </si>
  <si>
    <t>48,081</t>
  </si>
  <si>
    <t>22,140</t>
  </si>
  <si>
    <t>25,941</t>
  </si>
  <si>
    <t>47,757</t>
  </si>
  <si>
    <t>21,996</t>
  </si>
  <si>
    <t>25,761</t>
  </si>
  <si>
    <t>46,425</t>
  </si>
  <si>
    <t>21,472</t>
  </si>
  <si>
    <t>24,953</t>
  </si>
  <si>
    <t>46,381</t>
  </si>
  <si>
    <t>21,597</t>
  </si>
  <si>
    <t>24,784</t>
  </si>
  <si>
    <t>22,092</t>
  </si>
  <si>
    <t xml:space="preserve">  54</t>
  </si>
  <si>
    <t>47,694</t>
  </si>
  <si>
    <t>26,055</t>
  </si>
  <si>
    <t>47,696</t>
  </si>
  <si>
    <t>21,641</t>
  </si>
  <si>
    <t>47,700</t>
  </si>
  <si>
    <t>21,711</t>
  </si>
  <si>
    <t>25,989</t>
  </si>
  <si>
    <t>47,121</t>
  </si>
  <si>
    <t>21,677</t>
  </si>
  <si>
    <t>25,444</t>
  </si>
  <si>
    <t>45,761</t>
  </si>
  <si>
    <t>21,160</t>
  </si>
  <si>
    <t>45,725</t>
  </si>
  <si>
    <t>21,284</t>
  </si>
  <si>
    <t>24,441</t>
  </si>
  <si>
    <t xml:space="preserve">  55</t>
  </si>
  <si>
    <t>47,104</t>
  </si>
  <si>
    <t>21,740</t>
  </si>
  <si>
    <t>25,364</t>
  </si>
  <si>
    <t>47,106</t>
  </si>
  <si>
    <t>21,742</t>
  </si>
  <si>
    <t>47,148</t>
  </si>
  <si>
    <t>21,651</t>
  </si>
  <si>
    <t>47,069</t>
  </si>
  <si>
    <t>21,398</t>
  </si>
  <si>
    <t>25,671</t>
  </si>
  <si>
    <t>46,434</t>
  </si>
  <si>
    <t>21,342</t>
  </si>
  <si>
    <t>25,092</t>
  </si>
  <si>
    <t>45,088</t>
  </si>
  <si>
    <t>20,833</t>
  </si>
  <si>
    <t>24,255</t>
  </si>
  <si>
    <t xml:space="preserve">  56</t>
  </si>
  <si>
    <t>44,977</t>
  </si>
  <si>
    <t>20,677</t>
  </si>
  <si>
    <t>24,300</t>
  </si>
  <si>
    <t>45,387</t>
  </si>
  <si>
    <t>20,871</t>
  </si>
  <si>
    <t>24,516</t>
  </si>
  <si>
    <t>46,509</t>
  </si>
  <si>
    <t>21,328</t>
  </si>
  <si>
    <t>25,181</t>
  </si>
  <si>
    <t>46,435</t>
  </si>
  <si>
    <t>21,094</t>
  </si>
  <si>
    <t>25,341</t>
  </si>
  <si>
    <t>45,774</t>
  </si>
  <si>
    <t>21,013</t>
  </si>
  <si>
    <t>24,761</t>
  </si>
  <si>
    <t>20,525</t>
  </si>
  <si>
    <t xml:space="preserve">  57</t>
  </si>
  <si>
    <t>44,115</t>
  </si>
  <si>
    <t>20,155</t>
  </si>
  <si>
    <t>44,116</t>
  </si>
  <si>
    <t>20,156</t>
  </si>
  <si>
    <t>44,206</t>
  </si>
  <si>
    <t>20,209</t>
  </si>
  <si>
    <t>23,997</t>
  </si>
  <si>
    <t>44,723</t>
  </si>
  <si>
    <t>20,524</t>
  </si>
  <si>
    <t>24,199</t>
  </si>
  <si>
    <t>45,861</t>
  </si>
  <si>
    <t>21,008</t>
  </si>
  <si>
    <t>24,853</t>
  </si>
  <si>
    <t>45,794</t>
  </si>
  <si>
    <t>20,791</t>
  </si>
  <si>
    <t>25,003</t>
  </si>
  <si>
    <t xml:space="preserve">  58</t>
  </si>
  <si>
    <t>43,586</t>
  </si>
  <si>
    <t>19,784</t>
  </si>
  <si>
    <t>23,802</t>
  </si>
  <si>
    <t>43,605</t>
  </si>
  <si>
    <t>19,803</t>
  </si>
  <si>
    <t>43,545</t>
  </si>
  <si>
    <t>19,866</t>
  </si>
  <si>
    <t>44,117</t>
  </si>
  <si>
    <t>20,231</t>
  </si>
  <si>
    <t>23,886</t>
  </si>
  <si>
    <t>45,239</t>
  </si>
  <si>
    <t>20,715</t>
  </si>
  <si>
    <t>24,524</t>
  </si>
  <si>
    <t xml:space="preserve">  59</t>
  </si>
  <si>
    <t>43,825</t>
  </si>
  <si>
    <t>19,906</t>
  </si>
  <si>
    <t>23,919</t>
  </si>
  <si>
    <t>43,827</t>
  </si>
  <si>
    <t>19,908</t>
  </si>
  <si>
    <t>43,619</t>
  </si>
  <si>
    <t>19,794</t>
  </si>
  <si>
    <t>23,825</t>
  </si>
  <si>
    <t>42,941</t>
  </si>
  <si>
    <t>19,466</t>
  </si>
  <si>
    <t>42,936</t>
  </si>
  <si>
    <t>19,561</t>
  </si>
  <si>
    <t>23,375</t>
  </si>
  <si>
    <t>43,512</t>
  </si>
  <si>
    <t>19,928</t>
  </si>
  <si>
    <t>23,584</t>
  </si>
  <si>
    <t xml:space="preserve">  60</t>
  </si>
  <si>
    <t>45,045</t>
  </si>
  <si>
    <t>20,614</t>
  </si>
  <si>
    <t>24,431</t>
  </si>
  <si>
    <t>45,048</t>
  </si>
  <si>
    <t>20,617</t>
  </si>
  <si>
    <t>44,605</t>
  </si>
  <si>
    <t>20,365</t>
  </si>
  <si>
    <t>24,240</t>
  </si>
  <si>
    <t>42,989</t>
  </si>
  <si>
    <t>19,448</t>
  </si>
  <si>
    <t>42,313</t>
  </si>
  <si>
    <t>19,152</t>
  </si>
  <si>
    <t>42,356</t>
  </si>
  <si>
    <t>19,292</t>
  </si>
  <si>
    <t>23,064</t>
  </si>
  <si>
    <t xml:space="preserve">  61</t>
  </si>
  <si>
    <t>42,350</t>
  </si>
  <si>
    <t>19,504</t>
  </si>
  <si>
    <t>22,846</t>
  </si>
  <si>
    <t>42,351</t>
  </si>
  <si>
    <t>22,847</t>
  </si>
  <si>
    <t>42,885</t>
  </si>
  <si>
    <t>19,708</t>
  </si>
  <si>
    <t>23,177</t>
  </si>
  <si>
    <t>43,938</t>
  </si>
  <si>
    <t>19,996</t>
  </si>
  <si>
    <t>23,942</t>
  </si>
  <si>
    <t>42,405</t>
  </si>
  <si>
    <t>19,159</t>
  </si>
  <si>
    <t>23,246</t>
  </si>
  <si>
    <t>41,768</t>
  </si>
  <si>
    <t>18,900</t>
  </si>
  <si>
    <t>22,868</t>
  </si>
  <si>
    <t xml:space="preserve">  62</t>
  </si>
  <si>
    <t>44,583</t>
  </si>
  <si>
    <t>20,521</t>
  </si>
  <si>
    <t>24,062</t>
  </si>
  <si>
    <t>44,584</t>
  </si>
  <si>
    <t>20,522</t>
  </si>
  <si>
    <t>43,880</t>
  </si>
  <si>
    <t>20,188</t>
  </si>
  <si>
    <t>23,692</t>
  </si>
  <si>
    <t>42,249</t>
  </si>
  <si>
    <t>19,363</t>
  </si>
  <si>
    <t>22,886</t>
  </si>
  <si>
    <t>43,334</t>
  </si>
  <si>
    <t>19,688</t>
  </si>
  <si>
    <t>23,646</t>
  </si>
  <si>
    <t>41,853</t>
  </si>
  <si>
    <t>18,877</t>
  </si>
  <si>
    <t>22,976</t>
  </si>
  <si>
    <t xml:space="preserve">  63</t>
  </si>
  <si>
    <t>44,103</t>
  </si>
  <si>
    <t>20,272</t>
  </si>
  <si>
    <t>23,831</t>
  </si>
  <si>
    <t>44,057</t>
  </si>
  <si>
    <t>20,257</t>
  </si>
  <si>
    <t>43,180</t>
  </si>
  <si>
    <t>19,790</t>
  </si>
  <si>
    <t>23,390</t>
  </si>
  <si>
    <t>41,675</t>
  </si>
  <si>
    <t>19,069</t>
  </si>
  <si>
    <t>22,606</t>
  </si>
  <si>
    <t>42,749</t>
  </si>
  <si>
    <t>19,368</t>
  </si>
  <si>
    <t>23,381</t>
  </si>
  <si>
    <t xml:space="preserve">  64</t>
  </si>
  <si>
    <t>41,996</t>
  </si>
  <si>
    <t>19,179</t>
  </si>
  <si>
    <t>22,817</t>
  </si>
  <si>
    <t>42,002</t>
  </si>
  <si>
    <t>19,183</t>
  </si>
  <si>
    <t>22,819</t>
  </si>
  <si>
    <t>42,355</t>
  </si>
  <si>
    <t>19,362</t>
  </si>
  <si>
    <t>43,389</t>
  </si>
  <si>
    <t>19,868</t>
  </si>
  <si>
    <t>23,521</t>
  </si>
  <si>
    <t>42,587</t>
  </si>
  <si>
    <t>19,482</t>
  </si>
  <si>
    <t>23,105</t>
  </si>
  <si>
    <t>41,056</t>
  </si>
  <si>
    <t>18,766</t>
  </si>
  <si>
    <t>22,290</t>
  </si>
  <si>
    <t xml:space="preserve">  65</t>
  </si>
  <si>
    <t>38,755</t>
  </si>
  <si>
    <t>17,858</t>
  </si>
  <si>
    <t>20,897</t>
  </si>
  <si>
    <t>38,758</t>
  </si>
  <si>
    <t>17,861</t>
  </si>
  <si>
    <t>39,388</t>
  </si>
  <si>
    <t>18,078</t>
  </si>
  <si>
    <t>21,310</t>
  </si>
  <si>
    <t>41,659</t>
  </si>
  <si>
    <t>18,963</t>
  </si>
  <si>
    <t>22,696</t>
  </si>
  <si>
    <t>42,712</t>
  </si>
  <si>
    <t>19,487</t>
  </si>
  <si>
    <t>41,976</t>
  </si>
  <si>
    <t xml:space="preserve">  66</t>
  </si>
  <si>
    <t>36,567</t>
  </si>
  <si>
    <t>16,686</t>
  </si>
  <si>
    <t>19,881</t>
  </si>
  <si>
    <t>36,569</t>
  </si>
  <si>
    <t>16,688</t>
  </si>
  <si>
    <t>36,947</t>
  </si>
  <si>
    <t>16,895</t>
  </si>
  <si>
    <t>20,052</t>
  </si>
  <si>
    <t>38,715</t>
  </si>
  <si>
    <t>17,698</t>
  </si>
  <si>
    <t>21,017</t>
  </si>
  <si>
    <t>41,029</t>
  </si>
  <si>
    <t>18,633</t>
  </si>
  <si>
    <t>22,396</t>
  </si>
  <si>
    <t>42,023</t>
  </si>
  <si>
    <t>19,141</t>
  </si>
  <si>
    <t xml:space="preserve">  67</t>
  </si>
  <si>
    <t>35,507</t>
  </si>
  <si>
    <t>16,254</t>
  </si>
  <si>
    <t>19,253</t>
  </si>
  <si>
    <t>35,511</t>
  </si>
  <si>
    <t>16,257</t>
  </si>
  <si>
    <t>19,254</t>
  </si>
  <si>
    <t>35,619</t>
  </si>
  <si>
    <t>16,287</t>
  </si>
  <si>
    <t>19,332</t>
  </si>
  <si>
    <t>36,254</t>
  </si>
  <si>
    <t>16,508</t>
  </si>
  <si>
    <t>19,746</t>
  </si>
  <si>
    <t>38,053</t>
  </si>
  <si>
    <t>17,313</t>
  </si>
  <si>
    <t>20,740</t>
  </si>
  <si>
    <t>40,376</t>
  </si>
  <si>
    <t>18,290</t>
  </si>
  <si>
    <t>22,086</t>
  </si>
  <si>
    <t xml:space="preserve">  68</t>
  </si>
  <si>
    <t>33,580</t>
  </si>
  <si>
    <t>15,228</t>
  </si>
  <si>
    <t>18,352</t>
  </si>
  <si>
    <t>33,582</t>
  </si>
  <si>
    <t>18,354</t>
  </si>
  <si>
    <t>33,901</t>
  </si>
  <si>
    <t>15,403</t>
  </si>
  <si>
    <t>18,498</t>
  </si>
  <si>
    <t>34,890</t>
  </si>
  <si>
    <t>15,878</t>
  </si>
  <si>
    <t>19,012</t>
  </si>
  <si>
    <t>35,621</t>
  </si>
  <si>
    <t>16,169</t>
  </si>
  <si>
    <t>19,452</t>
  </si>
  <si>
    <t>37,416</t>
  </si>
  <si>
    <t>16,994</t>
  </si>
  <si>
    <t>20,422</t>
  </si>
  <si>
    <t xml:space="preserve">  69</t>
  </si>
  <si>
    <t>31,002</t>
  </si>
  <si>
    <t>14,152</t>
  </si>
  <si>
    <t>16,850</t>
  </si>
  <si>
    <t>31,005</t>
  </si>
  <si>
    <t>14,154</t>
  </si>
  <si>
    <t>16,851</t>
  </si>
  <si>
    <t>31,454</t>
  </si>
  <si>
    <t>14,312</t>
  </si>
  <si>
    <t>17,142</t>
  </si>
  <si>
    <t>33,154</t>
  </si>
  <si>
    <t>14,962</t>
  </si>
  <si>
    <t>18,192</t>
  </si>
  <si>
    <t>34,170</t>
  </si>
  <si>
    <t>15,491</t>
  </si>
  <si>
    <t>18,679</t>
  </si>
  <si>
    <t>34,882</t>
  </si>
  <si>
    <t>15,772</t>
  </si>
  <si>
    <t>19,110</t>
  </si>
  <si>
    <t xml:space="preserve">  70</t>
  </si>
  <si>
    <t>30,819</t>
  </si>
  <si>
    <t>13,948</t>
  </si>
  <si>
    <t>16,871</t>
  </si>
  <si>
    <t>30,822</t>
  </si>
  <si>
    <t>16,874</t>
  </si>
  <si>
    <t>30,696</t>
  </si>
  <si>
    <t>13,903</t>
  </si>
  <si>
    <t>16,793</t>
  </si>
  <si>
    <t>30,705</t>
  </si>
  <si>
    <t>13,876</t>
  </si>
  <si>
    <t>16,829</t>
  </si>
  <si>
    <t>32,456</t>
  </si>
  <si>
    <t>14,606</t>
  </si>
  <si>
    <t>17,850</t>
  </si>
  <si>
    <t>33,476</t>
  </si>
  <si>
    <t>15,099</t>
  </si>
  <si>
    <t>18,377</t>
  </si>
  <si>
    <t>18,808</t>
  </si>
  <si>
    <t xml:space="preserve">  71</t>
  </si>
  <si>
    <t>28,301</t>
  </si>
  <si>
    <t>12,901</t>
  </si>
  <si>
    <t>15,400</t>
  </si>
  <si>
    <t>28,306</t>
  </si>
  <si>
    <t>12,904</t>
  </si>
  <si>
    <t>15,402</t>
  </si>
  <si>
    <t>28,750</t>
  </si>
  <si>
    <t>13,066</t>
  </si>
  <si>
    <t>15,684</t>
  </si>
  <si>
    <t>29,951</t>
  </si>
  <si>
    <t>13,487</t>
  </si>
  <si>
    <t>16,464</t>
  </si>
  <si>
    <t>29,996</t>
  </si>
  <si>
    <t>13,509</t>
  </si>
  <si>
    <t>16,487</t>
  </si>
  <si>
    <t>31,748</t>
  </si>
  <si>
    <t>14,218</t>
  </si>
  <si>
    <t>17,530</t>
  </si>
  <si>
    <t xml:space="preserve">  72</t>
  </si>
  <si>
    <t>26,941</t>
  </si>
  <si>
    <t>12,200</t>
  </si>
  <si>
    <t>14,741</t>
  </si>
  <si>
    <t>26,944</t>
  </si>
  <si>
    <t>12,203</t>
  </si>
  <si>
    <t>27,110</t>
  </si>
  <si>
    <t>12,289</t>
  </si>
  <si>
    <t>14,821</t>
  </si>
  <si>
    <t>27,996</t>
  </si>
  <si>
    <t>12,652</t>
  </si>
  <si>
    <t>15,344</t>
  </si>
  <si>
    <t>29,214</t>
  </si>
  <si>
    <t>13,081</t>
  </si>
  <si>
    <t>16,133</t>
  </si>
  <si>
    <t>29,284</t>
  </si>
  <si>
    <t>13,142</t>
  </si>
  <si>
    <t>16,142</t>
  </si>
  <si>
    <t xml:space="preserve">  73</t>
  </si>
  <si>
    <t>25,628</t>
  </si>
  <si>
    <t>11,627</t>
  </si>
  <si>
    <t>14,001</t>
  </si>
  <si>
    <t>25,630</t>
  </si>
  <si>
    <t>11,628</t>
  </si>
  <si>
    <t>14,002</t>
  </si>
  <si>
    <t>25,791</t>
  </si>
  <si>
    <t>11,673</t>
  </si>
  <si>
    <t>14,118</t>
  </si>
  <si>
    <t>26,334</t>
  </si>
  <si>
    <t>11,861</t>
  </si>
  <si>
    <t>14,473</t>
  </si>
  <si>
    <t>27,219</t>
  </si>
  <si>
    <t>12,216</t>
  </si>
  <si>
    <t>15,003</t>
  </si>
  <si>
    <t>28,463</t>
  </si>
  <si>
    <t>12,678</t>
  </si>
  <si>
    <t>15,785</t>
  </si>
  <si>
    <t xml:space="preserve">  74</t>
  </si>
  <si>
    <t>24,562</t>
  </si>
  <si>
    <t>11,055</t>
  </si>
  <si>
    <t>13,507</t>
  </si>
  <si>
    <t>24,565</t>
  </si>
  <si>
    <t>11,058</t>
  </si>
  <si>
    <t>11,090</t>
  </si>
  <si>
    <t>13,556</t>
  </si>
  <si>
    <t>25,021</t>
  </si>
  <si>
    <t>11,236</t>
  </si>
  <si>
    <t>13,785</t>
  </si>
  <si>
    <t>25,526</t>
  </si>
  <si>
    <t>11,435</t>
  </si>
  <si>
    <t>14,091</t>
  </si>
  <si>
    <t>26,451</t>
  </si>
  <si>
    <t>11,807</t>
  </si>
  <si>
    <t>14,644</t>
  </si>
  <si>
    <t xml:space="preserve">  75</t>
  </si>
  <si>
    <t>23,833</t>
  </si>
  <si>
    <t>10,488</t>
  </si>
  <si>
    <t>13,345</t>
  </si>
  <si>
    <t>23,836</t>
  </si>
  <si>
    <t>10,489</t>
  </si>
  <si>
    <t>13,347</t>
  </si>
  <si>
    <t>23,832</t>
  </si>
  <si>
    <t>10,528</t>
  </si>
  <si>
    <t>13,304</t>
  </si>
  <si>
    <t>10,617</t>
  </si>
  <si>
    <t>13,167</t>
  </si>
  <si>
    <t>24,252</t>
  </si>
  <si>
    <t>10,826</t>
  </si>
  <si>
    <t>13,426</t>
  </si>
  <si>
    <t>24,659</t>
  </si>
  <si>
    <t>10,970</t>
  </si>
  <si>
    <t>13,689</t>
  </si>
  <si>
    <t xml:space="preserve">  76</t>
  </si>
  <si>
    <t>20,523</t>
  </si>
  <si>
    <t>8,809</t>
  </si>
  <si>
    <t>11,714</t>
  </si>
  <si>
    <t>8,810</t>
  </si>
  <si>
    <t>11,715</t>
  </si>
  <si>
    <t>21,186</t>
  </si>
  <si>
    <t>9,148</t>
  </si>
  <si>
    <t>12,038</t>
  </si>
  <si>
    <t>22,990</t>
  </si>
  <si>
    <t>10,063</t>
  </si>
  <si>
    <t>12,927</t>
  </si>
  <si>
    <t>22,962</t>
  </si>
  <si>
    <t>10,168</t>
  </si>
  <si>
    <t>12,794</t>
  </si>
  <si>
    <t>23,447</t>
  </si>
  <si>
    <t>10,374</t>
  </si>
  <si>
    <t>13,073</t>
  </si>
  <si>
    <t xml:space="preserve">  77</t>
  </si>
  <si>
    <t>20,097</t>
  </si>
  <si>
    <t>8,800</t>
  </si>
  <si>
    <t>11,297</t>
  </si>
  <si>
    <t>20,101</t>
  </si>
  <si>
    <t>8,802</t>
  </si>
  <si>
    <t>11,299</t>
  </si>
  <si>
    <t>20,018</t>
  </si>
  <si>
    <t>8,695</t>
  </si>
  <si>
    <t>11,323</t>
  </si>
  <si>
    <t>20,342</t>
  </si>
  <si>
    <t>8,693</t>
  </si>
  <si>
    <t>11,649</t>
  </si>
  <si>
    <t>22,096</t>
  </si>
  <si>
    <t>9,583</t>
  </si>
  <si>
    <t>12,513</t>
  </si>
  <si>
    <t>22,093</t>
  </si>
  <si>
    <t>9,699</t>
  </si>
  <si>
    <t>12,394</t>
  </si>
  <si>
    <t xml:space="preserve">  78</t>
  </si>
  <si>
    <t>18,666</t>
  </si>
  <si>
    <t>7,978</t>
  </si>
  <si>
    <t>10,688</t>
  </si>
  <si>
    <t>18,667</t>
  </si>
  <si>
    <t>7,979</t>
  </si>
  <si>
    <t>8,072</t>
  </si>
  <si>
    <t>10,736</t>
  </si>
  <si>
    <t>19,129</t>
  </si>
  <si>
    <t>8,226</t>
  </si>
  <si>
    <t>10,903</t>
  </si>
  <si>
    <t>19,497</t>
  </si>
  <si>
    <t>8,271</t>
  </si>
  <si>
    <t>11,226</t>
  </si>
  <si>
    <t>21,202</t>
  </si>
  <si>
    <t>9,128</t>
  </si>
  <si>
    <t>12,074</t>
  </si>
  <si>
    <t xml:space="preserve">  79</t>
  </si>
  <si>
    <t>17,621</t>
  </si>
  <si>
    <t>7,550</t>
  </si>
  <si>
    <t>10,071</t>
  </si>
  <si>
    <t>17,624</t>
  </si>
  <si>
    <t>7,552</t>
  </si>
  <si>
    <t>10,072</t>
  </si>
  <si>
    <t>17,670</t>
  </si>
  <si>
    <t>10,120</t>
  </si>
  <si>
    <t>17,928</t>
  </si>
  <si>
    <t>7,630</t>
  </si>
  <si>
    <t>10,298</t>
  </si>
  <si>
    <t>18,239</t>
  </si>
  <si>
    <t>7,757</t>
  </si>
  <si>
    <t>10,482</t>
  </si>
  <si>
    <t>18,693</t>
  </si>
  <si>
    <t>7,844</t>
  </si>
  <si>
    <t>10,849</t>
  </si>
  <si>
    <t xml:space="preserve">  80</t>
  </si>
  <si>
    <t>14,960</t>
  </si>
  <si>
    <t>6,326</t>
  </si>
  <si>
    <t>8,634</t>
  </si>
  <si>
    <t>6,327</t>
  </si>
  <si>
    <t>8,635</t>
  </si>
  <si>
    <t>15,423</t>
  </si>
  <si>
    <t>6,527</t>
  </si>
  <si>
    <t>8,896</t>
  </si>
  <si>
    <t>16,725</t>
  </si>
  <si>
    <t>7,067</t>
  </si>
  <si>
    <t>9,658</t>
  </si>
  <si>
    <t>17,054</t>
  </si>
  <si>
    <t>7,158</t>
  </si>
  <si>
    <t>9,896</t>
  </si>
  <si>
    <t>17,314</t>
  </si>
  <si>
    <t>7,261</t>
  </si>
  <si>
    <t>10,053</t>
  </si>
  <si>
    <t xml:space="preserve">  81</t>
  </si>
  <si>
    <t>14,875</t>
  </si>
  <si>
    <t>6,114</t>
  </si>
  <si>
    <t>8,761</t>
  </si>
  <si>
    <t>14,876</t>
  </si>
  <si>
    <t>8,762</t>
  </si>
  <si>
    <t>14,671</t>
  </si>
  <si>
    <t>6,063</t>
  </si>
  <si>
    <t>8,608</t>
  </si>
  <si>
    <t>14,635</t>
  </si>
  <si>
    <t>6,120</t>
  </si>
  <si>
    <t>8,515</t>
  </si>
  <si>
    <t>15,816</t>
  </si>
  <si>
    <t>6,611</t>
  </si>
  <si>
    <t>9,205</t>
  </si>
  <si>
    <t>16,120</t>
  </si>
  <si>
    <t>6,684</t>
  </si>
  <si>
    <t>9,436</t>
  </si>
  <si>
    <t xml:space="preserve">  82</t>
  </si>
  <si>
    <t>13,620</t>
  </si>
  <si>
    <t>5,682</t>
  </si>
  <si>
    <t>7,938</t>
  </si>
  <si>
    <t>13,621</t>
  </si>
  <si>
    <t>7,939</t>
  </si>
  <si>
    <t>13,718</t>
  </si>
  <si>
    <t>5,676</t>
  </si>
  <si>
    <t>8,042</t>
  </si>
  <si>
    <t>13,780</t>
  </si>
  <si>
    <t>5,611</t>
  </si>
  <si>
    <t>8,169</t>
  </si>
  <si>
    <t>13,821</t>
  </si>
  <si>
    <t>5,725</t>
  </si>
  <si>
    <t>8,096</t>
  </si>
  <si>
    <t>14,866</t>
  </si>
  <si>
    <t>6,119</t>
  </si>
  <si>
    <t>8,747</t>
  </si>
  <si>
    <t xml:space="preserve">  83</t>
  </si>
  <si>
    <t>12,300</t>
  </si>
  <si>
    <t>4,990</t>
  </si>
  <si>
    <t>7,310</t>
  </si>
  <si>
    <t>12,303</t>
  </si>
  <si>
    <t>4,992</t>
  </si>
  <si>
    <t>7,311</t>
  </si>
  <si>
    <t>12,435</t>
  </si>
  <si>
    <t>5,068</t>
  </si>
  <si>
    <t>7,367</t>
  </si>
  <si>
    <t>12,783</t>
  </si>
  <si>
    <t>5,197</t>
  </si>
  <si>
    <t>7,586</t>
  </si>
  <si>
    <t>12,812</t>
  </si>
  <si>
    <t>5,135</t>
  </si>
  <si>
    <t>7,677</t>
  </si>
  <si>
    <t>12,987</t>
  </si>
  <si>
    <t>5,327</t>
  </si>
  <si>
    <t>7,660</t>
  </si>
  <si>
    <t xml:space="preserve">  84</t>
  </si>
  <si>
    <t>11,245</t>
  </si>
  <si>
    <t>4,470</t>
  </si>
  <si>
    <t>6,775</t>
  </si>
  <si>
    <t>11,247</t>
  </si>
  <si>
    <t>6,777</t>
  </si>
  <si>
    <t>11,329</t>
  </si>
  <si>
    <t>4,520</t>
  </si>
  <si>
    <t>6,809</t>
  </si>
  <si>
    <t>11,609</t>
  </si>
  <si>
    <t>4,704</t>
  </si>
  <si>
    <t>6,905</t>
  </si>
  <si>
    <t>11,820</t>
  </si>
  <si>
    <t>4,754</t>
  </si>
  <si>
    <t>7,066</t>
  </si>
  <si>
    <t>11,875</t>
  </si>
  <si>
    <t>4,670</t>
  </si>
  <si>
    <t>7,205</t>
  </si>
  <si>
    <t xml:space="preserve">  85+</t>
  </si>
  <si>
    <t>62,596</t>
  </si>
  <si>
    <t>23,305</t>
  </si>
  <si>
    <t>39,291</t>
  </si>
  <si>
    <t>62,608</t>
  </si>
  <si>
    <t>39,296</t>
  </si>
  <si>
    <t>63,371</t>
  </si>
  <si>
    <t>23,588</t>
  </si>
  <si>
    <t>39,783</t>
  </si>
  <si>
    <t>65,563</t>
  </si>
  <si>
    <t>24,274</t>
  </si>
  <si>
    <t>41,289</t>
  </si>
  <si>
    <t>68,180</t>
  </si>
  <si>
    <t>25,359</t>
  </si>
  <si>
    <t>42,821</t>
  </si>
  <si>
    <t>71,043</t>
  </si>
  <si>
    <t>26,378</t>
  </si>
  <si>
    <t>44,665</t>
  </si>
  <si>
    <t xml:space="preserve">  Median age (years)</t>
  </si>
  <si>
    <t>36.9</t>
  </si>
  <si>
    <t>35.1</t>
  </si>
  <si>
    <t>38.6</t>
  </si>
  <si>
    <t>37.0</t>
  </si>
  <si>
    <t>35.2</t>
  </si>
  <si>
    <t>38.7</t>
  </si>
  <si>
    <t>37.5</t>
  </si>
  <si>
    <t>35.7</t>
  </si>
  <si>
    <t>39.2</t>
  </si>
  <si>
    <t>38.1</t>
  </si>
  <si>
    <t>36.2</t>
  </si>
  <si>
    <t>39.8</t>
  </si>
  <si>
    <t>36.8</t>
  </si>
  <si>
    <t>40.4</t>
  </si>
  <si>
    <t>41.1</t>
  </si>
  <si>
    <r>
      <rPr>
        <sz val="10"/>
        <color indexed="8"/>
        <rFont val="SansSerif"/>
      </rPr>
      <t>Note: The estimates are based on the 2010 Census and reflect changes to the April 1, 2010 population due to the Count Question Resolution program and geographic program revisions. Median age is calculated based on single year of age. For population estimates methodology statements, see http://www.census.gov/popest/methodology/index.html.</t>
    </r>
  </si>
  <si>
    <r>
      <rPr>
        <sz val="10"/>
        <color indexed="8"/>
        <rFont val="SansSerif"/>
      </rPr>
      <t>Suggested Citation:
Annual Estimates of the Resident Population by Single Year of Age and Sex for the United States, States, and Puerto Rico Commonwealth: April 1, 2010 to July 1, 2014
Source: U.S. Census Bureau, Population Division
Release Date: June 2015</t>
    </r>
  </si>
  <si>
    <t>Total All Ages</t>
  </si>
  <si>
    <t>Source: U.S. Census Bureau, Population Division, Release Date: 2015</t>
  </si>
  <si>
    <t>URS Table 1a: Number of Adults with Serious Mental Illness, age 18 and older, by State, 2014</t>
  </si>
  <si>
    <t>URS Table 1b: Number of Children with Serious Emotional Distrubances, age 9 to 17, by State, 2014</t>
  </si>
  <si>
    <t>Prepared by NRI/SDICC for CMHS: September 18, 2015</t>
  </si>
  <si>
    <t>Prepared by NRI for SAMHSA: September 2015.</t>
  </si>
  <si>
    <t>*Population Data Source for Puerto Rico: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</si>
</sst>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0"/>
  </numFmts>
  <fonts count="54" x14ac:knownFonts="1">
    <font>
      <sz val="10"/>
      <name val="Arial"/>
    </font>
    <font>
      <sz val="10"/>
      <color theme="1"/>
      <name val="Arial"/>
      <family val="2"/>
    </font>
    <font>
      <sz val="11"/>
      <color theme="1"/>
      <name val="Calibri"/>
      <family val="2"/>
      <scheme val="minor"/>
    </font>
    <font>
      <sz val="10"/>
      <name val="arial"/>
      <family val="2"/>
    </font>
    <font>
      <b/>
      <sz val="10"/>
      <name val="Arial"/>
      <family val="2"/>
    </font>
    <font>
      <i/>
      <sz val="10"/>
      <name val="Arial"/>
      <family val="2"/>
    </font>
    <font>
      <u/>
      <sz val="10"/>
      <color indexed="12"/>
      <name val="Arial"/>
      <family val="2"/>
    </font>
    <font>
      <sz val="10"/>
      <name val="MS Sans Serif"/>
      <family val="2"/>
    </font>
    <font>
      <b/>
      <sz val="10"/>
      <name val="MS Sans Serif"/>
      <family val="2"/>
    </font>
    <font>
      <sz val="10"/>
      <name val="arial"/>
      <family val="2"/>
    </font>
    <font>
      <b/>
      <sz val="8"/>
      <name val="Arial"/>
      <family val="2"/>
    </font>
    <font>
      <sz val="8"/>
      <name val="Arial"/>
      <family val="2"/>
    </font>
    <font>
      <b/>
      <sz val="8"/>
      <name val="Arial Unicode MS"/>
      <family val="2"/>
    </font>
    <font>
      <sz val="8"/>
      <name val="Arial"/>
      <family val="2"/>
    </font>
    <font>
      <sz val="8"/>
      <name val="Arial Unicode MS"/>
      <family val="2"/>
    </font>
    <font>
      <sz val="10"/>
      <name val="Arial Unicode MS"/>
      <family val="2"/>
    </font>
    <font>
      <b/>
      <sz val="12"/>
      <name val="Arial"/>
      <family val="2"/>
    </font>
    <font>
      <b/>
      <i/>
      <sz val="8"/>
      <name val="Arial"/>
      <family val="2"/>
    </font>
    <font>
      <i/>
      <sz val="8"/>
      <name val="Arial"/>
      <family val="2"/>
    </font>
    <font>
      <i/>
      <sz val="8"/>
      <name val="Arial Unicode MS"/>
      <family val="2"/>
    </font>
    <font>
      <b/>
      <sz val="10"/>
      <name val="Arial Unicode MS"/>
      <family val="2"/>
    </font>
    <font>
      <b/>
      <vertAlign val="superscript"/>
      <sz val="10"/>
      <name val="Arial"/>
      <family val="2"/>
    </font>
    <font>
      <b/>
      <sz val="18"/>
      <name val="Arial"/>
      <family val="2"/>
    </font>
    <font>
      <b/>
      <sz val="10"/>
      <name val="Arial"/>
      <family val="2"/>
    </font>
    <font>
      <b/>
      <sz val="14"/>
      <name val="Arial"/>
      <family val="2"/>
    </font>
    <font>
      <b/>
      <sz val="11"/>
      <name val="Arial"/>
      <family val="2"/>
    </font>
    <font>
      <u/>
      <sz val="9"/>
      <name val="Arial"/>
      <family val="2"/>
    </font>
    <font>
      <sz val="9"/>
      <name val="Arial"/>
      <family val="2"/>
    </font>
    <font>
      <b/>
      <sz val="9"/>
      <color indexed="8"/>
      <name val="Arial, Albany AMT, sans-serif"/>
    </font>
    <font>
      <sz val="8"/>
      <color indexed="8"/>
      <name val="Arial, Albany AMT, Helvetica"/>
    </font>
    <font>
      <vertAlign val="superscript"/>
      <sz val="10"/>
      <name val="Arial"/>
      <family val="2"/>
    </font>
    <font>
      <vertAlign val="superscript"/>
      <sz val="8"/>
      <name val="arial"/>
      <family val="2"/>
    </font>
    <font>
      <u/>
      <sz val="8"/>
      <name val="Arial"/>
      <family val="2"/>
    </font>
    <font>
      <b/>
      <sz val="11"/>
      <name val="Arial"/>
      <family val="2"/>
    </font>
    <font>
      <u/>
      <sz val="9"/>
      <name val="Arial"/>
      <family val="2"/>
    </font>
    <font>
      <sz val="9"/>
      <name val="Arial"/>
      <family val="2"/>
    </font>
    <font>
      <b/>
      <sz val="9"/>
      <name val="Arial"/>
      <family val="2"/>
    </font>
    <font>
      <b/>
      <i/>
      <sz val="9"/>
      <color indexed="10"/>
      <name val="Arial"/>
      <family val="2"/>
    </font>
    <font>
      <b/>
      <sz val="13.5"/>
      <name val="arial"/>
      <family val="2"/>
    </font>
    <font>
      <b/>
      <sz val="11"/>
      <color theme="1"/>
      <name val="Calibri"/>
      <family val="2"/>
      <scheme val="minor"/>
    </font>
    <font>
      <b/>
      <sz val="18"/>
      <color rgb="FF000000"/>
      <name val="Arial"/>
      <family val="2"/>
    </font>
    <font>
      <sz val="10"/>
      <color rgb="FF000000"/>
      <name val="Arial"/>
      <family val="2"/>
    </font>
    <font>
      <b/>
      <sz val="10"/>
      <color rgb="FF000000"/>
      <name val="Arial"/>
      <family val="2"/>
    </font>
    <font>
      <sz val="10"/>
      <color rgb="FFFF0000"/>
      <name val="Arial"/>
      <family val="2"/>
    </font>
    <font>
      <sz val="15"/>
      <color rgb="FFFFFFFF"/>
      <name val="Times"/>
      <family val="1"/>
    </font>
    <font>
      <b/>
      <sz val="8"/>
      <color rgb="FFFFFFFF"/>
      <name val="Arial"/>
      <family val="2"/>
    </font>
    <font>
      <i/>
      <sz val="11"/>
      <color theme="1"/>
      <name val="Calibri"/>
      <family val="2"/>
      <scheme val="minor"/>
    </font>
    <font>
      <sz val="11"/>
      <color theme="0"/>
      <name val="Calibri"/>
      <family val="2"/>
      <scheme val="minor"/>
    </font>
    <font>
      <sz val="9"/>
      <color theme="0"/>
      <name val="Arial"/>
      <family val="2"/>
    </font>
    <font>
      <sz val="11"/>
      <name val="Calibri"/>
      <family val="2"/>
      <scheme val="minor"/>
    </font>
    <font>
      <b/>
      <sz val="9"/>
      <name val="Arial"/>
      <family val="2"/>
    </font>
    <font>
      <sz val="10"/>
      <color indexed="8"/>
      <name val="SansSerif"/>
    </font>
    <font>
      <sz val="8"/>
      <color indexed="8"/>
      <name val="SansSerif"/>
    </font>
    <font>
      <b/>
      <u/>
      <sz val="8"/>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9A7DEF"/>
        <bgColor indexed="64"/>
      </patternFill>
    </fill>
  </fills>
  <borders count="5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top style="thick">
        <color rgb="FF0099CC"/>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AAC1D9"/>
      </bottom>
      <diagonal/>
    </border>
    <border>
      <left/>
      <right style="thin">
        <color rgb="FFAAC1D9"/>
      </right>
      <top/>
      <bottom style="thin">
        <color rgb="FFAAC1D9"/>
      </bottom>
      <diagonal/>
    </border>
    <border>
      <left style="medium">
        <color rgb="FFD4E9F9"/>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top style="thin">
        <color rgb="FFAAC1D9"/>
      </top>
      <bottom/>
      <diagonal/>
    </border>
    <border>
      <left style="thin">
        <color indexed="8"/>
      </left>
      <right/>
      <top/>
      <bottom/>
      <diagonal/>
    </border>
    <border>
      <left/>
      <right style="thin">
        <color indexed="8"/>
      </right>
      <top/>
      <bottom/>
      <diagonal/>
    </border>
    <border>
      <left/>
      <right/>
      <top/>
      <bottom style="thin">
        <color auto="1"/>
      </bottom>
      <diagonal/>
    </border>
  </borders>
  <cellStyleXfs count="12">
    <xf numFmtId="0" fontId="0" fillId="0" borderId="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7" fillId="0" borderId="0"/>
    <xf numFmtId="9" fontId="3" fillId="0" borderId="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1" fillId="0" borderId="0"/>
  </cellStyleXfs>
  <cellXfs count="320">
    <xf numFmtId="0" fontId="0" fillId="0" borderId="0" xfId="0"/>
    <xf numFmtId="3" fontId="0" fillId="0" borderId="0" xfId="0" applyNumberFormat="1"/>
    <xf numFmtId="0" fontId="4" fillId="0" borderId="0" xfId="0" applyFont="1"/>
    <xf numFmtId="0" fontId="4" fillId="0" borderId="1" xfId="0" applyFont="1" applyFill="1" applyBorder="1"/>
    <xf numFmtId="3" fontId="0" fillId="0" borderId="0" xfId="0" applyNumberFormat="1" applyBorder="1" applyAlignment="1">
      <alignment horizontal="right"/>
    </xf>
    <xf numFmtId="0" fontId="4" fillId="0" borderId="0" xfId="0" applyFont="1" applyBorder="1" applyAlignment="1">
      <alignment horizontal="center" wrapText="1"/>
    </xf>
    <xf numFmtId="0" fontId="6" fillId="0" borderId="0" xfId="2" applyAlignment="1" applyProtection="1"/>
    <xf numFmtId="0" fontId="5" fillId="0" borderId="0" xfId="0" applyFont="1"/>
    <xf numFmtId="3" fontId="4" fillId="0" borderId="0" xfId="0" applyNumberFormat="1" applyFont="1" applyBorder="1" applyAlignment="1">
      <alignment horizontal="center"/>
    </xf>
    <xf numFmtId="0" fontId="10" fillId="0" borderId="0" xfId="4" applyFont="1" applyFill="1" applyBorder="1" applyAlignment="1" applyProtection="1">
      <protection locked="0"/>
    </xf>
    <xf numFmtId="0" fontId="11" fillId="0" borderId="0" xfId="0" applyFont="1"/>
    <xf numFmtId="0" fontId="9" fillId="0" borderId="0" xfId="0" applyFont="1"/>
    <xf numFmtId="3" fontId="9" fillId="0" borderId="0" xfId="0" applyNumberFormat="1" applyFont="1"/>
    <xf numFmtId="165" fontId="9" fillId="0" borderId="0" xfId="1" applyNumberFormat="1" applyFont="1"/>
    <xf numFmtId="165" fontId="0" fillId="0" borderId="0" xfId="1" applyNumberFormat="1" applyFont="1"/>
    <xf numFmtId="0" fontId="10" fillId="0" borderId="0" xfId="0" applyFont="1" applyFill="1" applyBorder="1" applyAlignment="1" applyProtection="1">
      <protection locked="0"/>
    </xf>
    <xf numFmtId="9" fontId="0" fillId="0" borderId="0" xfId="5" applyFont="1"/>
    <xf numFmtId="9" fontId="4" fillId="0" borderId="0" xfId="5" applyFont="1" applyBorder="1" applyAlignment="1">
      <alignment horizontal="center" wrapText="1"/>
    </xf>
    <xf numFmtId="164" fontId="0" fillId="0" borderId="0" xfId="5" applyNumberFormat="1" applyFont="1" applyBorder="1" applyAlignment="1">
      <alignment horizontal="right"/>
    </xf>
    <xf numFmtId="0" fontId="12" fillId="0" borderId="0" xfId="0" applyFont="1" applyAlignment="1">
      <alignment horizontal="left" wrapText="1"/>
    </xf>
    <xf numFmtId="0" fontId="13" fillId="0" borderId="0" xfId="0" applyFont="1" applyFill="1" applyBorder="1"/>
    <xf numFmtId="0" fontId="14" fillId="0" borderId="0" xfId="0" applyFont="1"/>
    <xf numFmtId="0" fontId="8" fillId="0" borderId="0" xfId="3" applyFont="1"/>
    <xf numFmtId="0" fontId="7" fillId="0" borderId="0" xfId="3"/>
    <xf numFmtId="3" fontId="7" fillId="0" borderId="0" xfId="3" applyNumberFormat="1"/>
    <xf numFmtId="0" fontId="15" fillId="0" borderId="0" xfId="0" applyFont="1"/>
    <xf numFmtId="0" fontId="7" fillId="0" borderId="0" xfId="3" applyFont="1"/>
    <xf numFmtId="0" fontId="9" fillId="0" borderId="3" xfId="0" applyFont="1" applyBorder="1"/>
    <xf numFmtId="0" fontId="18" fillId="2" borderId="0" xfId="0" applyFont="1" applyFill="1" applyBorder="1"/>
    <xf numFmtId="0" fontId="18" fillId="2" borderId="3" xfId="0" applyFont="1" applyFill="1" applyBorder="1"/>
    <xf numFmtId="0" fontId="17" fillId="2" borderId="1" xfId="0" applyFont="1" applyFill="1" applyBorder="1"/>
    <xf numFmtId="0" fontId="18" fillId="0" borderId="0" xfId="0" applyFont="1" applyBorder="1"/>
    <xf numFmtId="0" fontId="18" fillId="0" borderId="3" xfId="0" applyFont="1" applyBorder="1"/>
    <xf numFmtId="0" fontId="19" fillId="0" borderId="1" xfId="0" applyFont="1" applyBorder="1"/>
    <xf numFmtId="3" fontId="0" fillId="0" borderId="0" xfId="5" applyNumberFormat="1" applyFont="1" applyBorder="1" applyAlignment="1">
      <alignment horizontal="right"/>
    </xf>
    <xf numFmtId="3" fontId="4" fillId="0" borderId="0" xfId="0" applyNumberFormat="1" applyFont="1" applyBorder="1" applyAlignment="1">
      <alignment horizontal="center" wrapText="1"/>
    </xf>
    <xf numFmtId="3" fontId="0" fillId="0" borderId="0" xfId="0" applyNumberFormat="1" applyFill="1" applyBorder="1"/>
    <xf numFmtId="0" fontId="20" fillId="0" borderId="0" xfId="0" applyFont="1"/>
    <xf numFmtId="0" fontId="22" fillId="3" borderId="0" xfId="0" applyFont="1" applyFill="1"/>
    <xf numFmtId="0" fontId="0" fillId="3" borderId="0" xfId="0" applyFill="1"/>
    <xf numFmtId="0" fontId="23" fillId="3" borderId="12" xfId="0" applyFont="1" applyFill="1" applyBorder="1" applyAlignment="1">
      <alignment horizontal="right" vertical="center" wrapText="1"/>
    </xf>
    <xf numFmtId="0" fontId="23" fillId="3" borderId="12" xfId="0" applyFont="1" applyFill="1" applyBorder="1" applyAlignment="1">
      <alignment horizontal="left" vertical="center"/>
    </xf>
    <xf numFmtId="3" fontId="0" fillId="3" borderId="12" xfId="0" applyNumberFormat="1" applyFill="1" applyBorder="1" applyAlignment="1">
      <alignment horizontal="right" wrapText="1"/>
    </xf>
    <xf numFmtId="0" fontId="0" fillId="3" borderId="12" xfId="0" applyFill="1" applyBorder="1" applyAlignment="1">
      <alignment horizontal="right" wrapText="1"/>
    </xf>
    <xf numFmtId="0" fontId="6" fillId="3" borderId="0" xfId="2" applyFill="1" applyAlignment="1" applyProtection="1"/>
    <xf numFmtId="0" fontId="5" fillId="3" borderId="0" xfId="0" applyFont="1" applyFill="1"/>
    <xf numFmtId="0" fontId="7" fillId="3" borderId="0" xfId="3" applyFill="1"/>
    <xf numFmtId="0" fontId="7" fillId="0" borderId="0" xfId="3" applyFill="1"/>
    <xf numFmtId="0" fontId="20" fillId="0" borderId="0" xfId="0" applyFont="1" applyFill="1"/>
    <xf numFmtId="0" fontId="15" fillId="0" borderId="0" xfId="0" applyFont="1" applyFill="1"/>
    <xf numFmtId="0" fontId="0" fillId="0" borderId="0" xfId="0" applyFill="1"/>
    <xf numFmtId="165" fontId="9" fillId="0" borderId="13" xfId="1" applyNumberFormat="1" applyFont="1" applyFill="1" applyBorder="1"/>
    <xf numFmtId="3" fontId="9" fillId="0" borderId="13" xfId="0" applyNumberFormat="1" applyFont="1" applyFill="1" applyBorder="1"/>
    <xf numFmtId="165" fontId="0" fillId="0" borderId="0" xfId="1" applyNumberFormat="1" applyFont="1" applyFill="1"/>
    <xf numFmtId="165" fontId="9" fillId="0" borderId="2" xfId="1" applyNumberFormat="1" applyFont="1" applyFill="1" applyBorder="1"/>
    <xf numFmtId="3" fontId="9" fillId="0" borderId="2" xfId="0" applyNumberFormat="1" applyFont="1" applyFill="1" applyBorder="1"/>
    <xf numFmtId="165" fontId="4" fillId="0" borderId="0" xfId="1" applyNumberFormat="1" applyFont="1" applyFill="1"/>
    <xf numFmtId="0" fontId="4" fillId="0" borderId="0" xfId="0" applyFont="1" applyFill="1"/>
    <xf numFmtId="0" fontId="9" fillId="0" borderId="14" xfId="0" applyFont="1" applyFill="1" applyBorder="1"/>
    <xf numFmtId="3" fontId="0" fillId="0" borderId="0" xfId="0" applyNumberFormat="1" applyFill="1" applyBorder="1" applyAlignment="1">
      <alignment horizontal="right"/>
    </xf>
    <xf numFmtId="164" fontId="0" fillId="0" borderId="0" xfId="5" applyNumberFormat="1" applyFont="1" applyFill="1" applyBorder="1" applyAlignment="1">
      <alignment horizontal="right"/>
    </xf>
    <xf numFmtId="3" fontId="9" fillId="0" borderId="3" xfId="0" applyNumberFormat="1" applyFont="1" applyFill="1" applyBorder="1" applyAlignment="1">
      <alignment horizontal="center"/>
    </xf>
    <xf numFmtId="3" fontId="9" fillId="0" borderId="3" xfId="0" applyNumberFormat="1" applyFont="1" applyFill="1" applyBorder="1" applyAlignment="1">
      <alignment horizontal="right"/>
    </xf>
    <xf numFmtId="3" fontId="0" fillId="0" borderId="0" xfId="5" applyNumberFormat="1" applyFont="1" applyFill="1" applyBorder="1" applyAlignment="1">
      <alignment horizontal="right"/>
    </xf>
    <xf numFmtId="3" fontId="9" fillId="0" borderId="4" xfId="0" applyNumberFormat="1" applyFont="1" applyFill="1" applyBorder="1"/>
    <xf numFmtId="0" fontId="24" fillId="0" borderId="0" xfId="0" applyFont="1"/>
    <xf numFmtId="0" fontId="0" fillId="0" borderId="0" xfId="0" applyAlignment="1">
      <alignment horizontal="right"/>
    </xf>
    <xf numFmtId="0" fontId="40" fillId="0" borderId="0" xfId="0" applyFont="1"/>
    <xf numFmtId="0" fontId="41" fillId="0" borderId="0" xfId="0" applyFont="1"/>
    <xf numFmtId="0" fontId="42" fillId="0" borderId="30" xfId="0" applyFont="1" applyBorder="1" applyAlignment="1">
      <alignment horizontal="center" vertical="center" wrapText="1"/>
    </xf>
    <xf numFmtId="0" fontId="42" fillId="0" borderId="30" xfId="0" applyFont="1" applyBorder="1" applyAlignment="1">
      <alignment horizontal="left" vertical="center"/>
    </xf>
    <xf numFmtId="3" fontId="41" fillId="0" borderId="30" xfId="0" applyNumberFormat="1" applyFont="1" applyBorder="1" applyAlignment="1">
      <alignment horizontal="right" wrapText="1"/>
    </xf>
    <xf numFmtId="0" fontId="41" fillId="0" borderId="30" xfId="0" applyFont="1" applyBorder="1" applyAlignment="1">
      <alignment horizontal="right" wrapText="1"/>
    </xf>
    <xf numFmtId="0" fontId="18" fillId="0" borderId="0" xfId="0" applyFont="1"/>
    <xf numFmtId="0" fontId="3" fillId="0" borderId="0" xfId="0" applyFont="1"/>
    <xf numFmtId="165" fontId="0" fillId="0" borderId="0" xfId="1" applyNumberFormat="1" applyFont="1" applyFill="1" applyBorder="1" applyAlignment="1">
      <alignment horizontal="right"/>
    </xf>
    <xf numFmtId="0" fontId="42" fillId="0" borderId="2" xfId="0" applyFont="1" applyBorder="1" applyAlignment="1">
      <alignment horizontal="left" vertical="center"/>
    </xf>
    <xf numFmtId="3" fontId="0" fillId="0" borderId="2" xfId="0" applyNumberFormat="1" applyBorder="1"/>
    <xf numFmtId="0" fontId="0" fillId="0" borderId="2" xfId="0" applyBorder="1"/>
    <xf numFmtId="0" fontId="22" fillId="0" borderId="0" xfId="0" applyFont="1"/>
    <xf numFmtId="0" fontId="7" fillId="0" borderId="0" xfId="3" applyAlignment="1">
      <alignment horizontal="left"/>
    </xf>
    <xf numFmtId="0" fontId="6" fillId="0" borderId="0" xfId="2" applyAlignment="1" applyProtection="1">
      <alignment horizontal="left"/>
    </xf>
    <xf numFmtId="0" fontId="3"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6" fillId="0" borderId="31" xfId="2" applyBorder="1" applyAlignment="1" applyProtection="1">
      <alignment horizontal="left"/>
    </xf>
    <xf numFmtId="3" fontId="4" fillId="4" borderId="8" xfId="0" applyNumberFormat="1" applyFont="1" applyFill="1" applyBorder="1" applyAlignment="1">
      <alignment horizontal="center" wrapText="1"/>
    </xf>
    <xf numFmtId="3" fontId="4" fillId="4" borderId="9" xfId="0" applyNumberFormat="1" applyFont="1" applyFill="1" applyBorder="1" applyAlignment="1">
      <alignment horizontal="center" wrapText="1"/>
    </xf>
    <xf numFmtId="0" fontId="11" fillId="0" borderId="1" xfId="0" applyFont="1" applyBorder="1"/>
    <xf numFmtId="0" fontId="4" fillId="5" borderId="2" xfId="0" applyFont="1" applyFill="1" applyBorder="1"/>
    <xf numFmtId="3" fontId="4" fillId="5" borderId="2" xfId="0" applyNumberFormat="1" applyFont="1" applyFill="1" applyBorder="1"/>
    <xf numFmtId="0" fontId="0" fillId="6" borderId="0" xfId="0" applyNumberFormat="1" applyFont="1" applyFill="1" applyBorder="1" applyAlignment="1" applyProtection="1"/>
    <xf numFmtId="0" fontId="0" fillId="0" borderId="0" xfId="0" applyFill="1" applyBorder="1"/>
    <xf numFmtId="0" fontId="4" fillId="0" borderId="0" xfId="0" applyFont="1" applyFill="1" applyBorder="1" applyAlignment="1">
      <alignment vertical="center" wrapText="1"/>
    </xf>
    <xf numFmtId="0" fontId="28" fillId="7" borderId="2" xfId="0" applyNumberFormat="1" applyFont="1" applyFill="1" applyBorder="1" applyAlignment="1" applyProtection="1">
      <alignment horizontal="center" vertical="center" wrapText="1"/>
    </xf>
    <xf numFmtId="0" fontId="4" fillId="0" borderId="2" xfId="0" applyFont="1" applyBorder="1" applyAlignment="1">
      <alignment vertical="center" wrapText="1"/>
    </xf>
    <xf numFmtId="166" fontId="29" fillId="6" borderId="2" xfId="0" applyNumberFormat="1" applyFont="1" applyFill="1" applyBorder="1" applyAlignment="1" applyProtection="1">
      <alignment horizontal="right" wrapText="1"/>
    </xf>
    <xf numFmtId="3" fontId="9" fillId="0" borderId="0" xfId="0" applyNumberFormat="1" applyFont="1" applyFill="1" applyBorder="1"/>
    <xf numFmtId="0" fontId="4" fillId="0" borderId="15" xfId="0" applyFont="1" applyFill="1" applyBorder="1"/>
    <xf numFmtId="3" fontId="4" fillId="0" borderId="15" xfId="0" applyNumberFormat="1" applyFont="1" applyFill="1" applyBorder="1" applyAlignment="1">
      <alignment horizontal="right"/>
    </xf>
    <xf numFmtId="0" fontId="4" fillId="0" borderId="16" xfId="0" applyFont="1" applyFill="1" applyBorder="1"/>
    <xf numFmtId="0" fontId="4" fillId="0" borderId="17" xfId="0" applyFont="1" applyFill="1" applyBorder="1"/>
    <xf numFmtId="3" fontId="4" fillId="0" borderId="17" xfId="0" applyNumberFormat="1" applyFont="1" applyFill="1" applyBorder="1"/>
    <xf numFmtId="3" fontId="4" fillId="0" borderId="18" xfId="0" applyNumberFormat="1" applyFont="1" applyFill="1" applyBorder="1"/>
    <xf numFmtId="0" fontId="11" fillId="6" borderId="0" xfId="0" applyNumberFormat="1" applyFont="1" applyFill="1" applyBorder="1" applyAlignment="1" applyProtection="1">
      <alignment wrapText="1"/>
    </xf>
    <xf numFmtId="0" fontId="6" fillId="0" borderId="7" xfId="2" applyBorder="1" applyAlignment="1" applyProtection="1"/>
    <xf numFmtId="3" fontId="11" fillId="0" borderId="0" xfId="0" applyNumberFormat="1" applyFont="1"/>
    <xf numFmtId="3" fontId="11" fillId="0" borderId="0" xfId="0" applyNumberFormat="1" applyFont="1" applyFill="1" applyBorder="1" applyAlignment="1">
      <alignment horizontal="center"/>
    </xf>
    <xf numFmtId="0" fontId="11" fillId="0" borderId="0" xfId="0" applyFont="1" applyBorder="1"/>
    <xf numFmtId="0" fontId="10" fillId="0" borderId="1" xfId="0" applyFont="1" applyFill="1" applyBorder="1"/>
    <xf numFmtId="0" fontId="10" fillId="0" borderId="0" xfId="0" applyFont="1"/>
    <xf numFmtId="0" fontId="11" fillId="0" borderId="2" xfId="0" applyFont="1" applyBorder="1"/>
    <xf numFmtId="0" fontId="11" fillId="0" borderId="2" xfId="0" applyFont="1" applyBorder="1" applyAlignment="1">
      <alignment horizontal="center"/>
    </xf>
    <xf numFmtId="9" fontId="11" fillId="0" borderId="2" xfId="5" applyFont="1" applyBorder="1" applyAlignment="1">
      <alignment horizontal="center"/>
    </xf>
    <xf numFmtId="0" fontId="39" fillId="0" borderId="0" xfId="0" applyFont="1"/>
    <xf numFmtId="3" fontId="39" fillId="0" borderId="0" xfId="0" applyNumberFormat="1" applyFont="1"/>
    <xf numFmtId="0" fontId="9" fillId="0" borderId="2" xfId="0" applyFont="1" applyFill="1" applyBorder="1"/>
    <xf numFmtId="0" fontId="9" fillId="4" borderId="10" xfId="0" applyFont="1" applyFill="1" applyBorder="1" applyAlignment="1">
      <alignment wrapText="1"/>
    </xf>
    <xf numFmtId="0" fontId="9" fillId="4" borderId="7" xfId="0" applyFont="1" applyFill="1" applyBorder="1"/>
    <xf numFmtId="0" fontId="10" fillId="6" borderId="0" xfId="0" applyNumberFormat="1" applyFont="1" applyFill="1" applyBorder="1" applyAlignment="1" applyProtection="1">
      <alignment horizontal="left" wrapText="1"/>
    </xf>
    <xf numFmtId="0" fontId="29" fillId="6" borderId="44" xfId="0" applyNumberFormat="1" applyFont="1" applyFill="1" applyBorder="1" applyAlignment="1" applyProtection="1">
      <alignment horizontal="left" wrapText="1"/>
    </xf>
    <xf numFmtId="3" fontId="29" fillId="6" borderId="44" xfId="0" applyNumberFormat="1" applyFont="1" applyFill="1" applyBorder="1" applyAlignment="1" applyProtection="1">
      <alignment horizontal="right" wrapText="1"/>
    </xf>
    <xf numFmtId="166" fontId="29" fillId="6" borderId="44" xfId="0" applyNumberFormat="1" applyFont="1" applyFill="1" applyBorder="1" applyAlignment="1" applyProtection="1">
      <alignment horizontal="right" wrapText="1"/>
    </xf>
    <xf numFmtId="0" fontId="28" fillId="0" borderId="44" xfId="0" applyNumberFormat="1" applyFont="1" applyFill="1" applyBorder="1" applyAlignment="1" applyProtection="1">
      <alignment horizontal="center" vertical="center" wrapText="1"/>
    </xf>
    <xf numFmtId="0" fontId="37" fillId="0" borderId="0" xfId="0" applyFont="1"/>
    <xf numFmtId="0" fontId="0" fillId="0" borderId="0" xfId="0" applyAlignment="1">
      <alignment horizontal="left" vertical="center" indent="1"/>
    </xf>
    <xf numFmtId="0" fontId="6" fillId="0" borderId="0" xfId="2" applyAlignment="1" applyProtection="1">
      <alignment horizontal="left" vertical="center" indent="1"/>
    </xf>
    <xf numFmtId="0" fontId="22" fillId="0" borderId="0" xfId="0" applyFont="1" applyAlignment="1">
      <alignment vertical="center"/>
    </xf>
    <xf numFmtId="0" fontId="38" fillId="0" borderId="0" xfId="0" applyFont="1" applyAlignment="1">
      <alignment vertical="center"/>
    </xf>
    <xf numFmtId="0" fontId="16" fillId="0" borderId="0" xfId="0" applyFont="1" applyAlignment="1">
      <alignment vertical="center"/>
    </xf>
    <xf numFmtId="0" fontId="0" fillId="0" borderId="0" xfId="0" applyAlignment="1">
      <alignment horizontal="left" vertical="center" indent="2"/>
    </xf>
    <xf numFmtId="0" fontId="3" fillId="0" borderId="0" xfId="0" applyFont="1" applyAlignment="1">
      <alignment horizontal="left" vertical="center" indent="2"/>
    </xf>
    <xf numFmtId="0" fontId="0" fillId="0" borderId="0" xfId="0" applyAlignment="1">
      <alignment horizontal="left" vertical="center" indent="3"/>
    </xf>
    <xf numFmtId="0" fontId="3" fillId="0" borderId="0" xfId="0" applyFont="1" applyAlignment="1">
      <alignment horizontal="left" vertical="center" indent="3"/>
    </xf>
    <xf numFmtId="0" fontId="0" fillId="0" borderId="0" xfId="0" applyAlignment="1">
      <alignment horizontal="left" vertical="center" indent="4"/>
    </xf>
    <xf numFmtId="0" fontId="3" fillId="0" borderId="0" xfId="0" applyFont="1" applyAlignment="1">
      <alignment horizontal="left" vertical="center" indent="4"/>
    </xf>
    <xf numFmtId="0" fontId="0" fillId="0" borderId="0" xfId="0" applyAlignment="1">
      <alignment horizontal="center" vertical="center"/>
    </xf>
    <xf numFmtId="0" fontId="6" fillId="0" borderId="0" xfId="2" applyAlignment="1" applyProtection="1">
      <alignment horizontal="center" vertical="center"/>
    </xf>
    <xf numFmtId="0" fontId="44" fillId="0" borderId="0" xfId="0" applyFont="1" applyAlignment="1">
      <alignment horizontal="center" vertical="center"/>
    </xf>
    <xf numFmtId="0" fontId="6" fillId="0" borderId="0" xfId="2" applyAlignment="1" applyProtection="1">
      <alignment horizontal="left" vertical="center" indent="3"/>
    </xf>
    <xf numFmtId="0" fontId="45" fillId="0" borderId="0" xfId="0" applyFont="1" applyAlignment="1">
      <alignment horizontal="left" vertical="center" indent="1"/>
    </xf>
    <xf numFmtId="0" fontId="6" fillId="0" borderId="45" xfId="2" applyBorder="1" applyAlignment="1" applyProtection="1">
      <alignment horizontal="center" vertical="center"/>
    </xf>
    <xf numFmtId="164" fontId="30" fillId="0" borderId="0" xfId="5" applyNumberFormat="1" applyFont="1" applyFill="1" applyBorder="1" applyAlignment="1">
      <alignment horizontal="right"/>
    </xf>
    <xf numFmtId="0" fontId="4" fillId="0" borderId="0" xfId="0" applyFont="1" applyFill="1" applyBorder="1" applyAlignment="1">
      <alignment horizontal="left"/>
    </xf>
    <xf numFmtId="0" fontId="46" fillId="0" borderId="0" xfId="0" applyFont="1"/>
    <xf numFmtId="3" fontId="46" fillId="0" borderId="0" xfId="0" applyNumberFormat="1" applyFont="1"/>
    <xf numFmtId="3" fontId="5" fillId="0" borderId="0" xfId="0" applyNumberFormat="1" applyFont="1"/>
    <xf numFmtId="0" fontId="11" fillId="0" borderId="0" xfId="0" applyFont="1" applyFill="1" applyBorder="1" applyAlignment="1">
      <alignment horizontal="left" wrapText="1"/>
    </xf>
    <xf numFmtId="9" fontId="0" fillId="0" borderId="0" xfId="5" applyFont="1" applyFill="1"/>
    <xf numFmtId="3" fontId="30" fillId="0" borderId="0" xfId="0" applyNumberFormat="1" applyFont="1" applyFill="1" applyBorder="1" applyAlignment="1">
      <alignment horizontal="left"/>
    </xf>
    <xf numFmtId="164" fontId="0" fillId="0" borderId="0" xfId="5" applyNumberFormat="1" applyFont="1"/>
    <xf numFmtId="0" fontId="0" fillId="0" borderId="0" xfId="0" applyAlignment="1">
      <alignment horizontal="center"/>
    </xf>
    <xf numFmtId="0" fontId="48" fillId="0" borderId="0" xfId="6" applyFont="1"/>
    <xf numFmtId="0" fontId="27" fillId="0" borderId="0" xfId="6" applyFont="1"/>
    <xf numFmtId="0" fontId="27" fillId="0" borderId="52" xfId="6" applyFont="1" applyBorder="1" applyAlignment="1">
      <alignment horizontal="right" wrapText="1"/>
    </xf>
    <xf numFmtId="0" fontId="27" fillId="0" borderId="52" xfId="6" applyFont="1" applyBorder="1" applyAlignment="1">
      <alignment horizontal="right"/>
    </xf>
    <xf numFmtId="0" fontId="50" fillId="0" borderId="14" xfId="6" applyFont="1" applyBorder="1"/>
    <xf numFmtId="3" fontId="27" fillId="0" borderId="51" xfId="6" applyNumberFormat="1" applyFont="1" applyBorder="1"/>
    <xf numFmtId="3" fontId="27" fillId="0" borderId="54" xfId="6" applyNumberFormat="1" applyFont="1" applyBorder="1"/>
    <xf numFmtId="3" fontId="27" fillId="0" borderId="50" xfId="6" applyNumberFormat="1" applyFont="1" applyBorder="1"/>
    <xf numFmtId="0" fontId="27" fillId="0" borderId="14" xfId="6" applyFont="1" applyBorder="1"/>
    <xf numFmtId="3" fontId="49" fillId="0" borderId="1" xfId="6" applyNumberFormat="1" applyFont="1" applyBorder="1"/>
    <xf numFmtId="3" fontId="49" fillId="0" borderId="0" xfId="6" applyNumberFormat="1" applyFont="1" applyBorder="1"/>
    <xf numFmtId="3" fontId="49" fillId="0" borderId="3" xfId="6" applyNumberFormat="1" applyFont="1" applyBorder="1"/>
    <xf numFmtId="0" fontId="27" fillId="0" borderId="14" xfId="6" applyFont="1" applyBorder="1" applyAlignment="1">
      <alignment horizontal="left"/>
    </xf>
    <xf numFmtId="3" fontId="27" fillId="0" borderId="0" xfId="6" applyNumberFormat="1" applyFont="1"/>
    <xf numFmtId="0" fontId="27" fillId="0" borderId="14" xfId="6" applyFont="1" applyBorder="1" applyAlignment="1">
      <alignment horizontal="left" indent="1"/>
    </xf>
    <xf numFmtId="167" fontId="49" fillId="0" borderId="1" xfId="6" applyNumberFormat="1" applyFont="1" applyBorder="1"/>
    <xf numFmtId="167" fontId="49" fillId="0" borderId="0" xfId="6" applyNumberFormat="1" applyFont="1" applyBorder="1"/>
    <xf numFmtId="167" fontId="49" fillId="0" borderId="3" xfId="6" applyNumberFormat="1" applyFont="1" applyBorder="1"/>
    <xf numFmtId="0" fontId="27" fillId="0" borderId="14" xfId="6" applyFont="1" applyBorder="1" applyAlignment="1"/>
    <xf numFmtId="0" fontId="27" fillId="0" borderId="14" xfId="6" applyFont="1" applyFill="1" applyBorder="1" applyAlignment="1"/>
    <xf numFmtId="0" fontId="27" fillId="0" borderId="14" xfId="6" applyFont="1" applyFill="1" applyBorder="1" applyAlignment="1">
      <alignment horizontal="left"/>
    </xf>
    <xf numFmtId="0" fontId="27" fillId="0" borderId="13" xfId="6" applyFont="1" applyFill="1" applyBorder="1" applyAlignment="1">
      <alignment horizontal="left"/>
    </xf>
    <xf numFmtId="3" fontId="49" fillId="0" borderId="7" xfId="6" applyNumberFormat="1" applyFont="1" applyBorder="1"/>
    <xf numFmtId="3" fontId="49" fillId="0" borderId="8" xfId="6" applyNumberFormat="1" applyFont="1" applyBorder="1"/>
    <xf numFmtId="3" fontId="49" fillId="0" borderId="9" xfId="6" applyNumberFormat="1" applyFont="1" applyBorder="1"/>
    <xf numFmtId="0" fontId="48" fillId="0" borderId="54" xfId="6" applyFont="1" applyFill="1" applyBorder="1" applyAlignment="1">
      <alignment horizontal="left"/>
    </xf>
    <xf numFmtId="3" fontId="47" fillId="0" borderId="54" xfId="6" applyNumberFormat="1" applyFont="1" applyBorder="1"/>
    <xf numFmtId="0" fontId="27" fillId="0" borderId="0" xfId="6" applyFont="1" applyFill="1" applyBorder="1" applyAlignment="1">
      <alignment horizontal="left"/>
    </xf>
    <xf numFmtId="0" fontId="27" fillId="0" borderId="0" xfId="6" applyFont="1" applyBorder="1"/>
    <xf numFmtId="0" fontId="28" fillId="7" borderId="44" xfId="0" applyNumberFormat="1" applyFont="1" applyFill="1" applyBorder="1" applyAlignment="1" applyProtection="1">
      <alignment horizontal="center" vertical="center" wrapText="1"/>
    </xf>
    <xf numFmtId="0" fontId="28" fillId="7" borderId="2" xfId="0" applyNumberFormat="1" applyFont="1" applyFill="1" applyBorder="1" applyAlignment="1" applyProtection="1">
      <alignment horizontal="center" vertical="center" wrapText="1"/>
    </xf>
    <xf numFmtId="0" fontId="1" fillId="0" borderId="0" xfId="11" applyAlignment="1">
      <alignment horizontal="left"/>
    </xf>
    <xf numFmtId="3" fontId="1" fillId="0" borderId="0" xfId="11" applyNumberFormat="1"/>
    <xf numFmtId="0" fontId="1" fillId="0" borderId="0" xfId="11"/>
    <xf numFmtId="0" fontId="35" fillId="6" borderId="55" xfId="0" applyNumberFormat="1" applyFont="1" applyFill="1" applyBorder="1" applyAlignment="1" applyProtection="1">
      <alignment horizontal="left" wrapText="1"/>
    </xf>
    <xf numFmtId="0" fontId="27" fillId="6" borderId="0" xfId="0" applyNumberFormat="1" applyFont="1" applyFill="1" applyBorder="1" applyAlignment="1" applyProtection="1">
      <alignment wrapText="1"/>
    </xf>
    <xf numFmtId="0" fontId="27" fillId="6" borderId="0" xfId="0" applyNumberFormat="1" applyFont="1" applyFill="1" applyBorder="1" applyAlignment="1" applyProtection="1"/>
    <xf numFmtId="0" fontId="19" fillId="0" borderId="0" xfId="0" applyFont="1" applyBorder="1"/>
    <xf numFmtId="3" fontId="27" fillId="0" borderId="0" xfId="0" applyNumberFormat="1" applyFont="1" applyFill="1"/>
    <xf numFmtId="164" fontId="0" fillId="0" borderId="0" xfId="5" applyNumberFormat="1" applyFont="1" applyFill="1"/>
    <xf numFmtId="0" fontId="51" fillId="2" borderId="0" xfId="7" applyFont="1" applyFill="1" applyBorder="1" applyAlignment="1">
      <alignment horizontal="left" vertical="top" wrapText="1"/>
    </xf>
    <xf numFmtId="0" fontId="3" fillId="0" borderId="0" xfId="7"/>
    <xf numFmtId="0" fontId="51" fillId="2" borderId="56" xfId="7" applyFont="1" applyFill="1" applyBorder="1" applyAlignment="1">
      <alignment horizontal="left" vertical="top" wrapText="1"/>
    </xf>
    <xf numFmtId="0" fontId="51" fillId="2" borderId="57" xfId="7" applyFont="1" applyFill="1" applyBorder="1" applyAlignment="1">
      <alignment horizontal="left" vertical="top" wrapText="1"/>
    </xf>
    <xf numFmtId="0" fontId="51" fillId="2" borderId="27" xfId="7" applyFont="1" applyFill="1" applyBorder="1" applyAlignment="1">
      <alignment horizontal="left" vertical="top" wrapText="1"/>
    </xf>
    <xf numFmtId="0" fontId="51" fillId="2" borderId="28" xfId="7" applyFont="1" applyFill="1" applyBorder="1" applyAlignment="1">
      <alignment horizontal="left" vertical="top" wrapText="1"/>
    </xf>
    <xf numFmtId="0" fontId="51" fillId="2" borderId="29" xfId="7" applyFont="1" applyFill="1" applyBorder="1" applyAlignment="1">
      <alignment horizontal="left" vertical="top" wrapText="1"/>
    </xf>
    <xf numFmtId="0" fontId="51" fillId="2" borderId="12" xfId="7" applyFont="1" applyFill="1" applyBorder="1" applyAlignment="1">
      <alignment horizontal="left" vertical="top" wrapText="1"/>
    </xf>
    <xf numFmtId="0" fontId="51" fillId="2" borderId="12" xfId="7" applyNumberFormat="1" applyFont="1" applyFill="1" applyBorder="1" applyAlignment="1">
      <alignment horizontal="left" vertical="top" wrapText="1"/>
    </xf>
    <xf numFmtId="3" fontId="51" fillId="2" borderId="12" xfId="7" applyNumberFormat="1" applyFont="1" applyFill="1" applyBorder="1" applyAlignment="1">
      <alignment horizontal="left" vertical="top" wrapText="1"/>
    </xf>
    <xf numFmtId="165" fontId="3" fillId="0" borderId="0" xfId="1" applyNumberFormat="1"/>
    <xf numFmtId="0" fontId="11" fillId="0" borderId="7" xfId="0" applyFont="1" applyBorder="1"/>
    <xf numFmtId="0" fontId="9" fillId="0" borderId="53" xfId="0" applyFont="1" applyBorder="1"/>
    <xf numFmtId="0" fontId="17" fillId="0" borderId="51" xfId="0" applyFont="1" applyFill="1" applyBorder="1"/>
    <xf numFmtId="0" fontId="18" fillId="0" borderId="54" xfId="0" applyFont="1" applyBorder="1"/>
    <xf numFmtId="0" fontId="18" fillId="0" borderId="50" xfId="0" applyFont="1" applyBorder="1"/>
    <xf numFmtId="0" fontId="18" fillId="0" borderId="58" xfId="0" applyFont="1" applyBorder="1"/>
    <xf numFmtId="0" fontId="18" fillId="0" borderId="53" xfId="0" applyFont="1" applyBorder="1"/>
    <xf numFmtId="0" fontId="11" fillId="0" borderId="51" xfId="0" applyFont="1" applyBorder="1"/>
    <xf numFmtId="0" fontId="11" fillId="0" borderId="54" xfId="0" applyFont="1" applyBorder="1"/>
    <xf numFmtId="0" fontId="11" fillId="0" borderId="50" xfId="0" applyFont="1" applyBorder="1"/>
    <xf numFmtId="0" fontId="11" fillId="0" borderId="3" xfId="0" applyFont="1" applyBorder="1"/>
    <xf numFmtId="0" fontId="11" fillId="0" borderId="58" xfId="0" applyFont="1" applyBorder="1"/>
    <xf numFmtId="0" fontId="16" fillId="0" borderId="0" xfId="0" applyFont="1"/>
    <xf numFmtId="0" fontId="4" fillId="4" borderId="19" xfId="0" applyFont="1" applyFill="1" applyBorder="1" applyAlignment="1">
      <alignment horizontal="center"/>
    </xf>
    <xf numFmtId="0" fontId="4" fillId="4" borderId="6" xfId="0" applyFont="1" applyFill="1" applyBorder="1" applyAlignment="1">
      <alignment horizontal="center"/>
    </xf>
    <xf numFmtId="0" fontId="4" fillId="4" borderId="13" xfId="0" applyFont="1" applyFill="1" applyBorder="1" applyAlignment="1">
      <alignment horizontal="center"/>
    </xf>
    <xf numFmtId="0" fontId="4" fillId="4" borderId="9" xfId="0" applyFont="1" applyFill="1" applyBorder="1" applyAlignment="1">
      <alignment horizontal="center"/>
    </xf>
    <xf numFmtId="0" fontId="53" fillId="0" borderId="1" xfId="0" applyFont="1" applyFill="1" applyBorder="1"/>
    <xf numFmtId="0" fontId="52" fillId="2" borderId="1" xfId="7" applyFont="1" applyFill="1" applyBorder="1" applyAlignment="1">
      <alignment horizontal="left" vertical="top" wrapText="1"/>
    </xf>
    <xf numFmtId="0" fontId="52" fillId="2" borderId="0" xfId="7" applyFont="1" applyFill="1" applyBorder="1" applyAlignment="1">
      <alignment horizontal="left" vertical="top" wrapText="1"/>
    </xf>
    <xf numFmtId="0" fontId="52" fillId="2" borderId="1" xfId="7" applyFont="1" applyFill="1" applyBorder="1" applyAlignment="1">
      <alignment horizontal="center" vertical="top" wrapText="1"/>
    </xf>
    <xf numFmtId="0" fontId="52" fillId="2" borderId="0" xfId="7" applyFont="1" applyFill="1" applyBorder="1" applyAlignment="1">
      <alignment horizontal="center" vertical="top" wrapText="1"/>
    </xf>
    <xf numFmtId="0" fontId="52" fillId="2" borderId="3" xfId="7" applyFont="1" applyFill="1" applyBorder="1" applyAlignment="1">
      <alignment horizontal="center" vertical="top" wrapText="1"/>
    </xf>
    <xf numFmtId="0" fontId="51" fillId="2" borderId="0" xfId="7" applyFont="1" applyFill="1" applyBorder="1" applyAlignment="1">
      <alignment horizontal="left" vertical="top" wrapText="1"/>
    </xf>
    <xf numFmtId="0" fontId="32" fillId="6" borderId="0" xfId="0" applyNumberFormat="1" applyFont="1" applyFill="1" applyBorder="1" applyAlignment="1" applyProtection="1">
      <alignment horizontal="left" wrapText="1"/>
    </xf>
    <xf numFmtId="0" fontId="27" fillId="6" borderId="0" xfId="0" applyNumberFormat="1" applyFont="1" applyFill="1" applyBorder="1" applyAlignment="1" applyProtection="1">
      <alignment horizontal="left"/>
    </xf>
    <xf numFmtId="0" fontId="4" fillId="4" borderId="10" xfId="0" applyFont="1" applyFill="1" applyBorder="1" applyAlignment="1">
      <alignment horizontal="center" wrapText="1"/>
    </xf>
    <xf numFmtId="0" fontId="4" fillId="4" borderId="1" xfId="0" applyFont="1" applyFill="1" applyBorder="1" applyAlignment="1">
      <alignment horizontal="center" wrapText="1"/>
    </xf>
    <xf numFmtId="0" fontId="4" fillId="4" borderId="7" xfId="0" applyFont="1" applyFill="1" applyBorder="1" applyAlignment="1">
      <alignment horizontal="center" wrapText="1"/>
    </xf>
    <xf numFmtId="0" fontId="4" fillId="4" borderId="6" xfId="0" applyFont="1" applyFill="1" applyBorder="1" applyAlignment="1">
      <alignment horizontal="center" wrapText="1"/>
    </xf>
    <xf numFmtId="0" fontId="9" fillId="4" borderId="3" xfId="0" applyFont="1" applyFill="1" applyBorder="1" applyAlignment="1">
      <alignment horizontal="center" wrapText="1"/>
    </xf>
    <xf numFmtId="0" fontId="9" fillId="4" borderId="9" xfId="0" applyFont="1" applyFill="1" applyBorder="1" applyAlignment="1">
      <alignment horizontal="center" wrapText="1"/>
    </xf>
    <xf numFmtId="16" fontId="4" fillId="4" borderId="19" xfId="0" applyNumberFormat="1" applyFont="1" applyFill="1" applyBorder="1" applyAlignment="1">
      <alignment horizontal="center" wrapText="1"/>
    </xf>
    <xf numFmtId="16" fontId="4" fillId="4" borderId="14" xfId="0" applyNumberFormat="1" applyFont="1" applyFill="1" applyBorder="1" applyAlignment="1">
      <alignment horizontal="center" wrapText="1"/>
    </xf>
    <xf numFmtId="16" fontId="4" fillId="4" borderId="13" xfId="0" applyNumberFormat="1" applyFont="1" applyFill="1" applyBorder="1" applyAlignment="1">
      <alignment horizontal="center" wrapText="1"/>
    </xf>
    <xf numFmtId="0" fontId="27" fillId="6" borderId="1" xfId="0" applyNumberFormat="1" applyFont="1" applyFill="1" applyBorder="1" applyAlignment="1" applyProtection="1">
      <alignment horizontal="left"/>
    </xf>
    <xf numFmtId="0" fontId="27" fillId="6" borderId="3" xfId="0" applyNumberFormat="1" applyFont="1" applyFill="1" applyBorder="1" applyAlignment="1" applyProtection="1">
      <alignment horizontal="left"/>
    </xf>
    <xf numFmtId="0" fontId="11" fillId="0" borderId="0" xfId="0" applyFont="1" applyFill="1" applyBorder="1" applyAlignment="1">
      <alignment horizontal="left" wrapText="1"/>
    </xf>
    <xf numFmtId="0" fontId="31" fillId="0" borderId="0" xfId="0" applyFont="1" applyFill="1" applyBorder="1" applyAlignment="1">
      <alignment horizontal="left" wrapText="1"/>
    </xf>
    <xf numFmtId="0" fontId="11" fillId="6" borderId="1" xfId="0" applyNumberFormat="1" applyFont="1" applyFill="1" applyBorder="1" applyAlignment="1" applyProtection="1">
      <alignment horizontal="left" wrapText="1"/>
    </xf>
    <xf numFmtId="0" fontId="11" fillId="6" borderId="0" xfId="0" applyNumberFormat="1" applyFont="1" applyFill="1" applyBorder="1" applyAlignment="1" applyProtection="1">
      <alignment horizontal="left" wrapText="1"/>
    </xf>
    <xf numFmtId="0" fontId="11" fillId="6" borderId="3" xfId="0" applyNumberFormat="1" applyFont="1" applyFill="1" applyBorder="1" applyAlignment="1" applyProtection="1">
      <alignment horizontal="left" wrapText="1"/>
    </xf>
    <xf numFmtId="0" fontId="4" fillId="4" borderId="19" xfId="0" applyFont="1" applyFill="1" applyBorder="1" applyAlignment="1">
      <alignment horizontal="left"/>
    </xf>
    <xf numFmtId="0" fontId="4" fillId="4" borderId="14" xfId="0" applyFont="1" applyFill="1" applyBorder="1" applyAlignment="1">
      <alignment horizontal="left"/>
    </xf>
    <xf numFmtId="0" fontId="4" fillId="4" borderId="13" xfId="0" applyFont="1" applyFill="1" applyBorder="1" applyAlignment="1">
      <alignment horizontal="left"/>
    </xf>
    <xf numFmtId="0" fontId="11" fillId="0" borderId="2" xfId="0" applyFont="1" applyBorder="1" applyAlignment="1">
      <alignment horizontal="center"/>
    </xf>
    <xf numFmtId="0" fontId="4" fillId="4" borderId="5" xfId="0" applyFont="1" applyFill="1" applyBorder="1" applyAlignment="1">
      <alignment horizontal="center" wrapText="1"/>
    </xf>
    <xf numFmtId="0" fontId="4" fillId="4" borderId="0" xfId="0" applyFont="1" applyFill="1" applyBorder="1" applyAlignment="1">
      <alignment horizontal="center" wrapText="1"/>
    </xf>
    <xf numFmtId="0" fontId="4" fillId="4" borderId="3" xfId="0" applyFont="1" applyFill="1" applyBorder="1" applyAlignment="1">
      <alignment horizontal="center" wrapText="1"/>
    </xf>
    <xf numFmtId="165" fontId="4" fillId="4" borderId="3" xfId="1" applyNumberFormat="1" applyFont="1" applyFill="1" applyBorder="1" applyAlignment="1">
      <alignment horizontal="center" wrapText="1"/>
    </xf>
    <xf numFmtId="0" fontId="4" fillId="0" borderId="0" xfId="0" applyFont="1" applyFill="1" applyBorder="1" applyAlignment="1">
      <alignment horizontal="center" vertical="center" wrapText="1"/>
    </xf>
    <xf numFmtId="0" fontId="33" fillId="6" borderId="0" xfId="0" applyNumberFormat="1" applyFont="1" applyFill="1" applyBorder="1" applyAlignment="1" applyProtection="1">
      <alignment horizontal="left" wrapText="1"/>
    </xf>
    <xf numFmtId="0" fontId="34" fillId="6" borderId="0" xfId="0" applyNumberFormat="1" applyFont="1" applyFill="1" applyBorder="1" applyAlignment="1" applyProtection="1">
      <alignment horizontal="left" wrapText="1"/>
    </xf>
    <xf numFmtId="0" fontId="35" fillId="6" borderId="0" xfId="0" applyNumberFormat="1" applyFont="1" applyFill="1" applyBorder="1" applyAlignment="1" applyProtection="1">
      <alignment horizontal="left" wrapText="1"/>
    </xf>
    <xf numFmtId="0" fontId="36" fillId="6" borderId="0" xfId="0" applyNumberFormat="1" applyFont="1" applyFill="1" applyBorder="1" applyAlignment="1" applyProtection="1">
      <alignment horizontal="left" wrapText="1"/>
    </xf>
    <xf numFmtId="0" fontId="28" fillId="7" borderId="43" xfId="0" applyNumberFormat="1" applyFont="1" applyFill="1" applyBorder="1" applyAlignment="1" applyProtection="1">
      <alignment horizontal="center" vertical="center" wrapText="1"/>
    </xf>
    <xf numFmtId="0" fontId="28" fillId="7" borderId="44" xfId="0" applyNumberFormat="1" applyFont="1" applyFill="1" applyBorder="1" applyAlignment="1" applyProtection="1">
      <alignment horizontal="center" vertical="center" wrapText="1"/>
    </xf>
    <xf numFmtId="0" fontId="27" fillId="6" borderId="0" xfId="0" applyNumberFormat="1" applyFont="1" applyFill="1" applyBorder="1" applyAlignment="1" applyProtection="1">
      <alignment horizontal="left" wrapText="1"/>
    </xf>
    <xf numFmtId="0" fontId="4" fillId="0" borderId="2" xfId="0" applyFont="1" applyBorder="1" applyAlignment="1">
      <alignment horizontal="center" vertical="center" wrapText="1"/>
    </xf>
    <xf numFmtId="0" fontId="3" fillId="6" borderId="0" xfId="0" applyNumberFormat="1" applyFont="1" applyFill="1" applyBorder="1" applyAlignment="1" applyProtection="1">
      <alignment horizontal="left" wrapText="1"/>
    </xf>
    <xf numFmtId="0" fontId="25" fillId="6" borderId="0" xfId="0" applyNumberFormat="1" applyFont="1" applyFill="1" applyBorder="1" applyAlignment="1" applyProtection="1">
      <alignment horizontal="left" wrapText="1"/>
    </xf>
    <xf numFmtId="0" fontId="26" fillId="6" borderId="0" xfId="0" applyNumberFormat="1" applyFont="1" applyFill="1" applyBorder="1" applyAlignment="1" applyProtection="1">
      <alignment horizontal="left" wrapText="1"/>
    </xf>
    <xf numFmtId="0" fontId="43" fillId="6" borderId="0" xfId="0" applyNumberFormat="1" applyFont="1" applyFill="1" applyBorder="1" applyAlignment="1" applyProtection="1">
      <alignment horizontal="left" wrapText="1"/>
    </xf>
    <xf numFmtId="0" fontId="28" fillId="7" borderId="2" xfId="0" applyNumberFormat="1" applyFont="1" applyFill="1" applyBorder="1" applyAlignment="1" applyProtection="1">
      <alignment horizontal="center" vertical="center" wrapText="1"/>
    </xf>
    <xf numFmtId="0" fontId="51" fillId="2" borderId="23" xfId="7" applyFont="1" applyFill="1" applyBorder="1" applyAlignment="1">
      <alignment horizontal="center" vertical="center" wrapText="1"/>
    </xf>
    <xf numFmtId="0" fontId="51" fillId="2" borderId="12" xfId="7" applyFont="1" applyFill="1" applyBorder="1" applyAlignment="1">
      <alignment horizontal="left" vertical="top" wrapText="1"/>
    </xf>
    <xf numFmtId="0" fontId="42" fillId="0" borderId="37" xfId="0" applyFont="1" applyBorder="1" applyAlignment="1">
      <alignment horizontal="left" vertical="center"/>
    </xf>
    <xf numFmtId="0" fontId="42" fillId="0" borderId="38" xfId="0" applyFont="1" applyBorder="1" applyAlignment="1">
      <alignment horizontal="left" vertical="center"/>
    </xf>
    <xf numFmtId="0" fontId="42" fillId="0" borderId="39" xfId="0" applyFont="1" applyBorder="1" applyAlignment="1">
      <alignment horizontal="left" vertical="center"/>
    </xf>
    <xf numFmtId="0" fontId="42" fillId="0" borderId="35" xfId="0" applyFont="1" applyBorder="1" applyAlignment="1">
      <alignment horizontal="center" wrapText="1"/>
    </xf>
    <xf numFmtId="0" fontId="42" fillId="0" borderId="36" xfId="0" applyFont="1" applyBorder="1" applyAlignment="1">
      <alignment horizont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40" xfId="0" applyFont="1" applyBorder="1" applyAlignment="1">
      <alignment horizontal="left" vertical="center"/>
    </xf>
    <xf numFmtId="0" fontId="42" fillId="0" borderId="41" xfId="0" applyFont="1" applyBorder="1" applyAlignment="1">
      <alignment horizontal="left" vertical="center"/>
    </xf>
    <xf numFmtId="0" fontId="42" fillId="0" borderId="42" xfId="0" applyFont="1" applyBorder="1" applyAlignment="1">
      <alignment horizontal="left" vertical="center"/>
    </xf>
    <xf numFmtId="0" fontId="23" fillId="3" borderId="20" xfId="0" applyFont="1" applyFill="1" applyBorder="1" applyAlignment="1">
      <alignment horizontal="left" vertical="center"/>
    </xf>
    <xf numFmtId="0" fontId="23" fillId="3" borderId="21" xfId="0" applyFont="1" applyFill="1" applyBorder="1" applyAlignment="1">
      <alignment horizontal="left" vertical="center"/>
    </xf>
    <xf numFmtId="0" fontId="23" fillId="3" borderId="22" xfId="0" applyFont="1" applyFill="1" applyBorder="1" applyAlignment="1">
      <alignment horizontal="left" vertical="center"/>
    </xf>
    <xf numFmtId="0" fontId="23" fillId="3" borderId="23" xfId="0" applyFont="1" applyFill="1" applyBorder="1" applyAlignment="1">
      <alignment horizontal="right" wrapText="1"/>
    </xf>
    <xf numFmtId="0" fontId="23" fillId="3" borderId="24" xfId="0" applyFont="1" applyFill="1" applyBorder="1" applyAlignment="1">
      <alignment horizontal="right" wrapText="1"/>
    </xf>
    <xf numFmtId="0" fontId="23" fillId="3" borderId="20" xfId="0" applyFont="1" applyFill="1" applyBorder="1" applyAlignment="1">
      <alignment horizontal="right" vertical="center" wrapText="1"/>
    </xf>
    <xf numFmtId="0" fontId="23" fillId="3" borderId="21" xfId="0" applyFont="1" applyFill="1" applyBorder="1" applyAlignment="1">
      <alignment horizontal="right" vertical="center" wrapText="1"/>
    </xf>
    <xf numFmtId="0" fontId="23" fillId="3" borderId="22" xfId="0" applyFont="1" applyFill="1" applyBorder="1" applyAlignment="1">
      <alignment horizontal="right" vertical="center" wrapText="1"/>
    </xf>
    <xf numFmtId="0" fontId="23" fillId="3" borderId="11" xfId="0" applyFont="1" applyFill="1" applyBorder="1" applyAlignment="1">
      <alignment horizontal="left" vertical="center"/>
    </xf>
    <xf numFmtId="0" fontId="23" fillId="3" borderId="25" xfId="0" applyFont="1" applyFill="1" applyBorder="1" applyAlignment="1">
      <alignment horizontal="left" vertical="center"/>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23" fillId="3" borderId="28" xfId="0" applyFont="1" applyFill="1" applyBorder="1" applyAlignment="1">
      <alignment horizontal="left" vertical="center"/>
    </xf>
    <xf numFmtId="0" fontId="23" fillId="3" borderId="29" xfId="0" applyFont="1" applyFill="1" applyBorder="1" applyAlignment="1">
      <alignment horizontal="left" vertical="center"/>
    </xf>
    <xf numFmtId="0" fontId="42" fillId="0" borderId="32" xfId="0" applyFont="1" applyBorder="1" applyAlignment="1">
      <alignment horizontal="left" vertical="center"/>
    </xf>
    <xf numFmtId="0" fontId="42" fillId="0" borderId="33" xfId="0" applyFont="1" applyBorder="1" applyAlignment="1">
      <alignment horizontal="left" vertical="center"/>
    </xf>
    <xf numFmtId="0" fontId="42" fillId="0" borderId="34" xfId="0" applyFont="1" applyBorder="1" applyAlignment="1">
      <alignment horizontal="left" vertical="center"/>
    </xf>
    <xf numFmtId="16" fontId="4" fillId="4" borderId="46" xfId="6" applyNumberFormat="1" applyFont="1" applyFill="1" applyBorder="1" applyAlignment="1">
      <alignment horizontal="center" wrapText="1"/>
    </xf>
    <xf numFmtId="16" fontId="4" fillId="4" borderId="14" xfId="6" applyNumberFormat="1" applyFont="1" applyFill="1" applyBorder="1" applyAlignment="1">
      <alignment horizontal="center" wrapText="1"/>
    </xf>
    <xf numFmtId="16" fontId="4" fillId="4" borderId="13" xfId="6" applyNumberFormat="1" applyFont="1" applyFill="1" applyBorder="1" applyAlignment="1">
      <alignment horizontal="center" wrapText="1"/>
    </xf>
    <xf numFmtId="0" fontId="27" fillId="0" borderId="0" xfId="6" applyFont="1" applyFill="1" applyBorder="1" applyAlignment="1">
      <alignment horizontal="left" vertical="top" wrapText="1"/>
    </xf>
    <xf numFmtId="0" fontId="49" fillId="0" borderId="0" xfId="6" applyFont="1" applyBorder="1" applyAlignment="1">
      <alignment vertical="top" wrapText="1"/>
    </xf>
    <xf numFmtId="0" fontId="27" fillId="0" borderId="46" xfId="6" applyFont="1" applyBorder="1" applyAlignment="1">
      <alignment horizontal="center" vertical="center"/>
    </xf>
    <xf numFmtId="0" fontId="27" fillId="0" borderId="14" xfId="6" applyFont="1" applyBorder="1" applyAlignment="1">
      <alignment horizontal="center" vertical="center"/>
    </xf>
    <xf numFmtId="0" fontId="49" fillId="0" borderId="13" xfId="6" applyFont="1" applyBorder="1" applyAlignment="1">
      <alignment horizontal="center" vertical="center"/>
    </xf>
    <xf numFmtId="0" fontId="27" fillId="0" borderId="46" xfId="6" applyFont="1" applyBorder="1" applyAlignment="1">
      <alignment horizontal="right"/>
    </xf>
    <xf numFmtId="0" fontId="27" fillId="0" borderId="14" xfId="6" applyFont="1" applyBorder="1" applyAlignment="1">
      <alignment horizontal="right"/>
    </xf>
    <xf numFmtId="0" fontId="49" fillId="0" borderId="13" xfId="6" applyFont="1" applyBorder="1" applyAlignment="1">
      <alignment horizontal="right"/>
    </xf>
    <xf numFmtId="0" fontId="27" fillId="0" borderId="47" xfId="6" applyFont="1" applyBorder="1" applyAlignment="1">
      <alignment horizontal="center"/>
    </xf>
    <xf numFmtId="0" fontId="27" fillId="0" borderId="48" xfId="6" applyFont="1" applyBorder="1" applyAlignment="1">
      <alignment horizontal="center"/>
    </xf>
    <xf numFmtId="0" fontId="27" fillId="0" borderId="49" xfId="6" applyFont="1" applyBorder="1" applyAlignment="1">
      <alignment horizontal="center"/>
    </xf>
    <xf numFmtId="0" fontId="27" fillId="0" borderId="50" xfId="6" applyFont="1" applyBorder="1" applyAlignment="1">
      <alignment horizontal="right" wrapText="1"/>
    </xf>
    <xf numFmtId="0" fontId="27" fillId="0" borderId="3" xfId="6" applyFont="1" applyBorder="1" applyAlignment="1">
      <alignment horizontal="right" wrapText="1"/>
    </xf>
    <xf numFmtId="0" fontId="27" fillId="0" borderId="53" xfId="6" applyFont="1" applyBorder="1" applyAlignment="1">
      <alignment horizontal="right" wrapText="1"/>
    </xf>
    <xf numFmtId="0" fontId="27" fillId="0" borderId="51" xfId="6" applyFont="1" applyBorder="1" applyAlignment="1">
      <alignment horizontal="right"/>
    </xf>
    <xf numFmtId="0" fontId="49" fillId="0" borderId="7" xfId="6" applyFont="1" applyBorder="1" applyAlignment="1"/>
    <xf numFmtId="0" fontId="27" fillId="0" borderId="47" xfId="6" applyFont="1" applyBorder="1" applyAlignment="1">
      <alignment horizontal="center" wrapText="1"/>
    </xf>
    <xf numFmtId="0" fontId="27" fillId="0" borderId="48" xfId="6" applyFont="1" applyBorder="1" applyAlignment="1">
      <alignment horizontal="center" wrapText="1"/>
    </xf>
    <xf numFmtId="0" fontId="49" fillId="0" borderId="49" xfId="6" applyFont="1" applyBorder="1" applyAlignment="1">
      <alignment horizontal="center" wrapText="1"/>
    </xf>
    <xf numFmtId="0" fontId="49" fillId="0" borderId="53" xfId="6" applyFont="1" applyBorder="1" applyAlignment="1"/>
  </cellXfs>
  <cellStyles count="12">
    <cellStyle name="Comma" xfId="1" builtinId="3"/>
    <cellStyle name="Hyperlink" xfId="2" builtinId="8"/>
    <cellStyle name="Normal" xfId="0" builtinId="0"/>
    <cellStyle name="Normal 12 2" xfId="7"/>
    <cellStyle name="Normal 2" xfId="6"/>
    <cellStyle name="Normal 3" xfId="8"/>
    <cellStyle name="Normal 4" xfId="9"/>
    <cellStyle name="Normal 4 2" xfId="10"/>
    <cellStyle name="Normal 5" xfId="11"/>
    <cellStyle name="Normal_SC-EST2004-01Res" xfId="3"/>
    <cellStyle name="Normal_ST-EST2003-01civ" xfId="4"/>
    <cellStyle name="Percent" xfId="5" builtinId="5"/>
  </cellStyles>
  <dxfs count="2">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1" Type="http://schemas.openxmlformats.org/officeDocument/2006/relationships/image" Target="../media/image6.emf"/><Relationship Id="rId12" Type="http://schemas.openxmlformats.org/officeDocument/2006/relationships/image" Target="../media/image7.emf"/><Relationship Id="rId1" Type="http://schemas.openxmlformats.org/officeDocument/2006/relationships/hyperlink" Target="https://public.govdelivery.com/accounts/USCENSUS/subscriber/ne" TargetMode="External"/><Relationship Id="rId2" Type="http://schemas.openxmlformats.org/officeDocument/2006/relationships/image" Target="../media/image1.png"/><Relationship Id="rId3" Type="http://schemas.openxmlformats.org/officeDocument/2006/relationships/hyperlink" Target="https://www.facebook.com/uscensusburea" TargetMode="External"/><Relationship Id="rId4" Type="http://schemas.openxmlformats.org/officeDocument/2006/relationships/image" Target="../media/image2.png"/><Relationship Id="rId5" Type="http://schemas.openxmlformats.org/officeDocument/2006/relationships/hyperlink" Target="http://twitter.com/uscensusburea" TargetMode="External"/><Relationship Id="rId6" Type="http://schemas.openxmlformats.org/officeDocument/2006/relationships/image" Target="../media/image3.png"/><Relationship Id="rId7" Type="http://schemas.openxmlformats.org/officeDocument/2006/relationships/hyperlink" Target="http://www.flickr.com/photos/uscensusbureau" TargetMode="External"/><Relationship Id="rId8" Type="http://schemas.openxmlformats.org/officeDocument/2006/relationships/image" Target="../media/image4.png"/><Relationship Id="rId9" Type="http://schemas.openxmlformats.org/officeDocument/2006/relationships/hyperlink" Target="http://www.youtube.com/user/uscensusburea" TargetMode="External"/><Relationship Id="rId10"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hyperlink" Target="http://www.census.gov/main/www/pdf.html" TargetMode="External"/><Relationship Id="rId2" Type="http://schemas.openxmlformats.org/officeDocument/2006/relationships/image" Target="../media/image8.png"/><Relationship Id="rId3"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285</xdr:row>
      <xdr:rowOff>0</xdr:rowOff>
    </xdr:from>
    <xdr:to>
      <xdr:col>42</xdr:col>
      <xdr:colOff>152400</xdr:colOff>
      <xdr:row>285</xdr:row>
      <xdr:rowOff>152400</xdr:rowOff>
    </xdr:to>
    <xdr:pic>
      <xdr:nvPicPr>
        <xdr:cNvPr id="5149" name="Picture 4" descr="Connect with us on GovDelivery">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3106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286</xdr:row>
      <xdr:rowOff>0</xdr:rowOff>
    </xdr:from>
    <xdr:to>
      <xdr:col>42</xdr:col>
      <xdr:colOff>152400</xdr:colOff>
      <xdr:row>286</xdr:row>
      <xdr:rowOff>152400</xdr:rowOff>
    </xdr:to>
    <xdr:pic>
      <xdr:nvPicPr>
        <xdr:cNvPr id="5150" name="Picture 5" descr="Connect with us on Facebook">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7472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287</xdr:row>
      <xdr:rowOff>0</xdr:rowOff>
    </xdr:from>
    <xdr:to>
      <xdr:col>42</xdr:col>
      <xdr:colOff>152400</xdr:colOff>
      <xdr:row>287</xdr:row>
      <xdr:rowOff>152400</xdr:rowOff>
    </xdr:to>
    <xdr:pic>
      <xdr:nvPicPr>
        <xdr:cNvPr id="5151" name="Picture 6" descr="Connect with us on Twitter">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476345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288</xdr:row>
      <xdr:rowOff>0</xdr:rowOff>
    </xdr:from>
    <xdr:to>
      <xdr:col>42</xdr:col>
      <xdr:colOff>152400</xdr:colOff>
      <xdr:row>288</xdr:row>
      <xdr:rowOff>152400</xdr:rowOff>
    </xdr:to>
    <xdr:pic>
      <xdr:nvPicPr>
        <xdr:cNvPr id="5152" name="Picture 7" descr="Connect with us on Flickr">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477964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289</xdr:row>
      <xdr:rowOff>0</xdr:rowOff>
    </xdr:from>
    <xdr:to>
      <xdr:col>42</xdr:col>
      <xdr:colOff>152400</xdr:colOff>
      <xdr:row>289</xdr:row>
      <xdr:rowOff>152400</xdr:rowOff>
    </xdr:to>
    <xdr:pic>
      <xdr:nvPicPr>
        <xdr:cNvPr id="5153" name="Picture 8" descr="Connect with us on YouTube">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0" y="479583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27</xdr:col>
      <xdr:colOff>0</xdr:colOff>
      <xdr:row>285</xdr:row>
      <xdr:rowOff>0</xdr:rowOff>
    </xdr:from>
    <xdr:ext cx="152400" cy="152400"/>
    <xdr:pic>
      <xdr:nvPicPr>
        <xdr:cNvPr id="9" name="Picture 4" descr="Connect with us on GovDelivery">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15375" y="47434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286</xdr:row>
      <xdr:rowOff>0</xdr:rowOff>
    </xdr:from>
    <xdr:ext cx="152400" cy="152400"/>
    <xdr:pic>
      <xdr:nvPicPr>
        <xdr:cNvPr id="10" name="Picture 5" descr="Connect with us on Facebook">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15375" y="475964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287</xdr:row>
      <xdr:rowOff>0</xdr:rowOff>
    </xdr:from>
    <xdr:ext cx="152400" cy="152400"/>
    <xdr:pic>
      <xdr:nvPicPr>
        <xdr:cNvPr id="11" name="Picture 6" descr="Connect with us on Twitter">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715375" y="477583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288</xdr:row>
      <xdr:rowOff>0</xdr:rowOff>
    </xdr:from>
    <xdr:ext cx="152400" cy="152400"/>
    <xdr:pic>
      <xdr:nvPicPr>
        <xdr:cNvPr id="12" name="Picture 7" descr="Connect with us on Flickr">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715375" y="4792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0</xdr:colOff>
      <xdr:row>289</xdr:row>
      <xdr:rowOff>0</xdr:rowOff>
    </xdr:from>
    <xdr:ext cx="152400" cy="152400"/>
    <xdr:pic>
      <xdr:nvPicPr>
        <xdr:cNvPr id="13" name="Picture 8" descr="Connect with us on YouTube">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715375" y="480822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42</xdr:col>
      <xdr:colOff>0</xdr:colOff>
      <xdr:row>71</xdr:row>
      <xdr:rowOff>0</xdr:rowOff>
    </xdr:from>
    <xdr:to>
      <xdr:col>43</xdr:col>
      <xdr:colOff>406400</xdr:colOff>
      <xdr:row>72</xdr:row>
      <xdr:rowOff>88900</xdr:rowOff>
    </xdr:to>
    <xdr:pic>
      <xdr:nvPicPr>
        <xdr:cNvPr id="5122" name="Control 2"/>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305800" y="16725900"/>
          <a:ext cx="1079500" cy="241300"/>
        </a:xfrm>
        <a:prstGeom prst="rect">
          <a:avLst/>
        </a:prstGeom>
        <a:noFill/>
        <a:ln w="9525">
          <a:miter lim="800000"/>
          <a:headEnd/>
          <a:tailEnd/>
        </a:ln>
      </xdr:spPr>
    </xdr:pic>
    <xdr:clientData/>
  </xdr:twoCellAnchor>
  <xdr:twoCellAnchor editAs="oneCell">
    <xdr:from>
      <xdr:col>42</xdr:col>
      <xdr:colOff>0</xdr:colOff>
      <xdr:row>71</xdr:row>
      <xdr:rowOff>0</xdr:rowOff>
    </xdr:from>
    <xdr:to>
      <xdr:col>42</xdr:col>
      <xdr:colOff>279400</xdr:colOff>
      <xdr:row>72</xdr:row>
      <xdr:rowOff>63500</xdr:rowOff>
    </xdr:to>
    <xdr:pic>
      <xdr:nvPicPr>
        <xdr:cNvPr id="5123" name="Control 3"/>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305800" y="16725900"/>
          <a:ext cx="279400" cy="215900"/>
        </a:xfrm>
        <a:prstGeom prst="rect">
          <a:avLst/>
        </a:prstGeom>
        <a:noFill/>
        <a:ln w="9525">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0</xdr:col>
      <xdr:colOff>161925</xdr:colOff>
      <xdr:row>74</xdr:row>
      <xdr:rowOff>161925</xdr:rowOff>
    </xdr:to>
    <xdr:pic>
      <xdr:nvPicPr>
        <xdr:cNvPr id="1095" name="Picture 1" descr="PD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7542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74</xdr:row>
      <xdr:rowOff>0</xdr:rowOff>
    </xdr:from>
    <xdr:to>
      <xdr:col>0</xdr:col>
      <xdr:colOff>314325</xdr:colOff>
      <xdr:row>74</xdr:row>
      <xdr:rowOff>114300</xdr:rowOff>
    </xdr:to>
    <xdr:pic>
      <xdr:nvPicPr>
        <xdr:cNvPr id="1096" name="Picture 2" descr="Off Sit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 y="14754225"/>
          <a:ext cx="1428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census.gov/apsd/techdoc/cps/cpsmar12.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ensus.gov/prod/techdoc/cps/cpsmar13.pdf" TargetMode="External"/><Relationship Id="rId2" Type="http://schemas.openxmlformats.org/officeDocument/2006/relationships/hyperlink" Target="http://www.census.gov/hhes/www/cpstables/032013/povnotes.htm" TargetMode="External"/><Relationship Id="rId3" Type="http://schemas.openxmlformats.org/officeDocument/2006/relationships/hyperlink" Target="http://www.census.gov/aboutus/" TargetMode="External"/><Relationship Id="rId4" Type="http://schemas.openxmlformats.org/officeDocument/2006/relationships/hyperlink" Target="http://www.census.gov/survey_participants/" TargetMode="External"/><Relationship Id="rId5" Type="http://schemas.openxmlformats.org/officeDocument/2006/relationships/hyperlink" Target="http://ask.census.gov/" TargetMode="External"/><Relationship Id="rId6" Type="http://schemas.openxmlformats.org/officeDocument/2006/relationships/hyperlink" Target="http://www.census.gov/glossary/" TargetMode="External"/><Relationship Id="rId7" Type="http://schemas.openxmlformats.org/officeDocument/2006/relationships/hyperlink" Target="http://www.census.gov/newsroom/releases/archives/directors_corner/" TargetMode="External"/><Relationship Id="rId8" Type="http://schemas.openxmlformats.org/officeDocument/2006/relationships/hyperlink" Target="http://www.census.gov/regions/" TargetMode="External"/><Relationship Id="rId9" Type="http://schemas.openxmlformats.org/officeDocument/2006/relationships/hyperlink" Target="http://www.census.gov/history/" TargetMode="External"/><Relationship Id="rId10" Type="http://schemas.openxmlformats.org/officeDocument/2006/relationships/hyperlink" Target="http://www.census.gov/research/" TargetMode="External"/><Relationship Id="rId11" Type="http://schemas.openxmlformats.org/officeDocument/2006/relationships/hyperlink" Target="http://www.census.gov/aboutus/scientific_integrity.html" TargetMode="External"/><Relationship Id="rId12" Type="http://schemas.openxmlformats.org/officeDocument/2006/relationships/hyperlink" Target="http://www.census.gov/hrd/www/" TargetMode="External"/><Relationship Id="rId13" Type="http://schemas.openxmlformats.org/officeDocument/2006/relationships/hyperlink" Target="http://www.census.gov/diversity_networks/" TargetMode="External"/><Relationship Id="rId14" Type="http://schemas.openxmlformats.org/officeDocument/2006/relationships/hyperlink" Target="http://www.census.gov/procur/www/" TargetMode="External"/><Relationship Id="rId15" Type="http://schemas.openxmlformats.org/officeDocument/2006/relationships/hyperlink" Target="http://www.census.gov/intergov/contactus.html" TargetMode="External"/><Relationship Id="rId16" Type="http://schemas.openxmlformats.org/officeDocument/2006/relationships/hyperlink" Target="http://www.census.gov/intergov/contactus.html" TargetMode="External"/><Relationship Id="rId17" Type="http://schemas.openxmlformats.org/officeDocument/2006/relationships/hyperlink" Target="http://www.census.gov/aboutus/contacts.html" TargetMode="External"/><Relationship Id="rId18" Type="http://schemas.openxmlformats.org/officeDocument/2006/relationships/hyperlink" Target="http://www.census.gov/main/www/access.html" TargetMode="External"/><Relationship Id="rId19" Type="http://schemas.openxmlformats.org/officeDocument/2006/relationships/hyperlink" Target="http://quickfacts.census.gov/" TargetMode="External"/><Relationship Id="rId30" Type="http://schemas.openxmlformats.org/officeDocument/2006/relationships/hyperlink" Target="http://www.census.gov/prod/www/" TargetMode="External"/><Relationship Id="rId31" Type="http://schemas.openxmlformats.org/officeDocument/2006/relationships/hyperlink" Target="http://www.census.gov/econ/" TargetMode="External"/><Relationship Id="rId32" Type="http://schemas.openxmlformats.org/officeDocument/2006/relationships/hyperlink" Target="http://bhs.econ.census.gov/bhs/" TargetMode="External"/><Relationship Id="rId33" Type="http://schemas.openxmlformats.org/officeDocument/2006/relationships/hyperlink" Target="http://www.census.gov/cgi-bin/briefroom/BriefRm" TargetMode="External"/><Relationship Id="rId34" Type="http://schemas.openxmlformats.org/officeDocument/2006/relationships/hyperlink" Target="http://www.census.gov/econ/census07/" TargetMode="External"/><Relationship Id="rId35" Type="http://schemas.openxmlformats.org/officeDocument/2006/relationships/hyperlink" Target="http://www.census.gov/econ/estats/" TargetMode="External"/><Relationship Id="rId36" Type="http://schemas.openxmlformats.org/officeDocument/2006/relationships/hyperlink" Target="http://www.census.gov/foreign-trade/" TargetMode="External"/><Relationship Id="rId37" Type="http://schemas.openxmlformats.org/officeDocument/2006/relationships/hyperlink" Target="http://www.census.gov/foreign-trade/schedules/b/" TargetMode="External"/><Relationship Id="rId38" Type="http://schemas.openxmlformats.org/officeDocument/2006/relationships/hyperlink" Target="http://www.census.gov/eos/www/naics/" TargetMode="External"/><Relationship Id="rId39" Type="http://schemas.openxmlformats.org/officeDocument/2006/relationships/hyperlink" Target="http://www.census.gov/govs/" TargetMode="External"/><Relationship Id="rId50" Type="http://schemas.openxmlformats.org/officeDocument/2006/relationships/hyperlink" Target="http://www.census.gov/hhes/www/hlthins/" TargetMode="External"/><Relationship Id="rId51" Type="http://schemas.openxmlformats.org/officeDocument/2006/relationships/hyperlink" Target="http://www.census.gov/housing/" TargetMode="External"/><Relationship Id="rId52" Type="http://schemas.openxmlformats.org/officeDocument/2006/relationships/hyperlink" Target="http://www.census.gov/population/international/" TargetMode="External"/><Relationship Id="rId53" Type="http://schemas.openxmlformats.org/officeDocument/2006/relationships/hyperlink" Target="http://www.census.gov/genealogy/www/" TargetMode="External"/><Relationship Id="rId54" Type="http://schemas.openxmlformats.org/officeDocument/2006/relationships/hyperlink" Target="http://www.census.gov/geo/" TargetMode="External"/><Relationship Id="rId55" Type="http://schemas.openxmlformats.org/officeDocument/2006/relationships/hyperlink" Target="http://www.census.gov/geo/maps-data/" TargetMode="External"/><Relationship Id="rId56" Type="http://schemas.openxmlformats.org/officeDocument/2006/relationships/hyperlink" Target="http://www.census.gov/geo/maps-data/data/tiger.html" TargetMode="External"/><Relationship Id="rId57" Type="http://schemas.openxmlformats.org/officeDocument/2006/relationships/hyperlink" Target="http://www.census.gov/geo/maps-data/data/gazetteer.html" TargetMode="External"/><Relationship Id="rId58" Type="http://schemas.openxmlformats.org/officeDocument/2006/relationships/hyperlink" Target="http://www.census.gov/schools/" TargetMode="External"/><Relationship Id="rId59" Type="http://schemas.openxmlformats.org/officeDocument/2006/relationships/hyperlink" Target="http://www.census.gov/aian/" TargetMode="External"/><Relationship Id="rId70" Type="http://schemas.openxmlformats.org/officeDocument/2006/relationships/hyperlink" Target="http://www.census.gov/newsroom/releases/archives/facts_for_features_special_editions/" TargetMode="External"/><Relationship Id="rId71" Type="http://schemas.openxmlformats.org/officeDocument/2006/relationships/hyperlink" Target="http://www.census.gov/aboutus/social_media.html" TargetMode="External"/><Relationship Id="rId72" Type="http://schemas.openxmlformats.org/officeDocument/2006/relationships/hyperlink" Target="http://www.census.gov/multimedia/" TargetMode="External"/><Relationship Id="rId73" Type="http://schemas.openxmlformats.org/officeDocument/2006/relationships/hyperlink" Target="http://www.census.gov/aboutus/social_media.html" TargetMode="External"/><Relationship Id="rId74" Type="http://schemas.openxmlformats.org/officeDocument/2006/relationships/hyperlink" Target="https://public.govdelivery.com/accounts/USCENSUS/subscriber/new" TargetMode="External"/><Relationship Id="rId75" Type="http://schemas.openxmlformats.org/officeDocument/2006/relationships/hyperlink" Target="https://www.facebook.com/uscensusbureau" TargetMode="External"/><Relationship Id="rId76" Type="http://schemas.openxmlformats.org/officeDocument/2006/relationships/hyperlink" Target="http://twitter.com/uscensusbureau" TargetMode="External"/><Relationship Id="rId77" Type="http://schemas.openxmlformats.org/officeDocument/2006/relationships/hyperlink" Target="http://www.flickr.com/photos/uscensusbureau/" TargetMode="External"/><Relationship Id="rId78" Type="http://schemas.openxmlformats.org/officeDocument/2006/relationships/hyperlink" Target="http://www.youtube.com/user/uscensusbureau" TargetMode="External"/><Relationship Id="rId79" Type="http://schemas.openxmlformats.org/officeDocument/2006/relationships/hyperlink" Target="http://www.census.gov/privacy/privacy_policy/document_accessibility.html" TargetMode="External"/><Relationship Id="rId90" Type="http://schemas.openxmlformats.org/officeDocument/2006/relationships/hyperlink" Target="ftp://ftp2.census.gov/programs-surveys/cps/techdocs/cpsmar15.pdf" TargetMode="External"/><Relationship Id="rId91" Type="http://schemas.openxmlformats.org/officeDocument/2006/relationships/drawing" Target="../drawings/drawing1.xml"/><Relationship Id="rId20" Type="http://schemas.openxmlformats.org/officeDocument/2006/relationships/hyperlink" Target="http://factfinder2.census.gov/" TargetMode="External"/><Relationship Id="rId21" Type="http://schemas.openxmlformats.org/officeDocument/2006/relationships/hyperlink" Target="http://www.census.gov/easystats/" TargetMode="External"/><Relationship Id="rId22" Type="http://schemas.openxmlformats.org/officeDocument/2006/relationships/hyperlink" Target="http://www.census.gov/popfinder/" TargetMode="External"/><Relationship Id="rId23" Type="http://schemas.openxmlformats.org/officeDocument/2006/relationships/hyperlink" Target="http://www.census.gov/2010census/" TargetMode="External"/><Relationship Id="rId24" Type="http://schemas.openxmlformats.org/officeDocument/2006/relationships/hyperlink" Target="http://www.census.gov/econ/census07/" TargetMode="External"/><Relationship Id="rId25" Type="http://schemas.openxmlformats.org/officeDocument/2006/relationships/hyperlink" Target="http://www.census.gov/2010census/popmap/" TargetMode="External"/><Relationship Id="rId26" Type="http://schemas.openxmlformats.org/officeDocument/2006/relationships/hyperlink" Target="http://www.census.gov/mso/www/training/" TargetMode="External"/><Relationship Id="rId27" Type="http://schemas.openxmlformats.org/officeDocument/2006/relationships/hyperlink" Target="http://www.census.gov/main/www/access.html" TargetMode="External"/><Relationship Id="rId28" Type="http://schemas.openxmlformats.org/officeDocument/2006/relationships/hyperlink" Target="http://www.census.gov/developers/" TargetMode="External"/><Relationship Id="rId29" Type="http://schemas.openxmlformats.org/officeDocument/2006/relationships/hyperlink" Target="http://www.census.gov/mp/www/cat/" TargetMode="External"/><Relationship Id="rId40" Type="http://schemas.openxmlformats.org/officeDocument/2006/relationships/hyperlink" Target="http://lehd.ces.census.gov/led/" TargetMode="External"/><Relationship Id="rId41" Type="http://schemas.openxmlformats.org/officeDocument/2006/relationships/hyperlink" Target="http://www.census.gov/econ/sbo/" TargetMode="External"/><Relationship Id="rId42" Type="http://schemas.openxmlformats.org/officeDocument/2006/relationships/hyperlink" Target="http://www.census.gov/people/" TargetMode="External"/><Relationship Id="rId43" Type="http://schemas.openxmlformats.org/officeDocument/2006/relationships/hyperlink" Target="http://www.census.gov/2010census/" TargetMode="External"/><Relationship Id="rId44" Type="http://schemas.openxmlformats.org/officeDocument/2006/relationships/hyperlink" Target="http://www.census.gov/main/www/cen2000.html" TargetMode="External"/><Relationship Id="rId45" Type="http://schemas.openxmlformats.org/officeDocument/2006/relationships/hyperlink" Target="http://www.census.gov/acs/www/" TargetMode="External"/><Relationship Id="rId46" Type="http://schemas.openxmlformats.org/officeDocument/2006/relationships/hyperlink" Target="http://www.census.gov/hhes/www/income/" TargetMode="External"/><Relationship Id="rId47" Type="http://schemas.openxmlformats.org/officeDocument/2006/relationships/hyperlink" Target="http://www.census.gov/hhes/www/poverty/" TargetMode="External"/><Relationship Id="rId48" Type="http://schemas.openxmlformats.org/officeDocument/2006/relationships/hyperlink" Target="http://www.census.gov/popest/" TargetMode="External"/><Relationship Id="rId49" Type="http://schemas.openxmlformats.org/officeDocument/2006/relationships/hyperlink" Target="http://www.census.gov/population/projections/" TargetMode="External"/><Relationship Id="rId60" Type="http://schemas.openxmlformats.org/officeDocument/2006/relationships/hyperlink" Target="http://www.census.gov/newsroom/emergencies/" TargetMode="External"/><Relationship Id="rId61" Type="http://schemas.openxmlformats.org/officeDocument/2006/relationships/hyperlink" Target="http://www.census.gov/compendia/statab/" TargetMode="External"/><Relationship Id="rId62" Type="http://schemas.openxmlformats.org/officeDocument/2006/relationships/hyperlink" Target="http://www.census.gov/regions/specialcensus/" TargetMode="External"/><Relationship Id="rId63" Type="http://schemas.openxmlformats.org/officeDocument/2006/relationships/hyperlink" Target="http://www.census.gov/survey_participants/related_information/phishing_email_scams_bogus_census_web_sites.html" TargetMode="External"/><Relationship Id="rId64" Type="http://schemas.openxmlformats.org/officeDocument/2006/relationships/hyperlink" Target="http://www.census.gov/recovery/" TargetMode="External"/><Relationship Id="rId65" Type="http://schemas.openxmlformats.org/officeDocument/2006/relationships/hyperlink" Target="http://www.usa.gov/" TargetMode="External"/><Relationship Id="rId66" Type="http://schemas.openxmlformats.org/officeDocument/2006/relationships/hyperlink" Target="http://business.usa.gov/" TargetMode="External"/><Relationship Id="rId67" Type="http://schemas.openxmlformats.org/officeDocument/2006/relationships/hyperlink" Target="http://www.census.gov/newsroom/" TargetMode="External"/><Relationship Id="rId68" Type="http://schemas.openxmlformats.org/officeDocument/2006/relationships/hyperlink" Target="http://www.census.gov/newsroom/releases/" TargetMode="External"/><Relationship Id="rId69" Type="http://schemas.openxmlformats.org/officeDocument/2006/relationships/hyperlink" Target="http://www.calendarwiz.com/calendars/calendar.php?crd=cens1sample&amp;cid%5b%5d=31793" TargetMode="External"/><Relationship Id="rId80" Type="http://schemas.openxmlformats.org/officeDocument/2006/relationships/hyperlink" Target="http://www.census.gov/quality/" TargetMode="External"/><Relationship Id="rId81" Type="http://schemas.openxmlformats.org/officeDocument/2006/relationships/hyperlink" Target="http://www.census.gov/foia/" TargetMode="External"/><Relationship Id="rId82" Type="http://schemas.openxmlformats.org/officeDocument/2006/relationships/hyperlink" Target="http://www.census.gov/privacy/" TargetMode="External"/><Relationship Id="rId83" Type="http://schemas.openxmlformats.org/officeDocument/2006/relationships/hyperlink" Target="http://www.commerce.gov/" TargetMode="External"/><Relationship Id="rId84" Type="http://schemas.openxmlformats.org/officeDocument/2006/relationships/hyperlink" Target="http://www.census.gov/" TargetMode="External"/><Relationship Id="rId85" Type="http://schemas.openxmlformats.org/officeDocument/2006/relationships/hyperlink" Target="http://www.census.gov/hhes/www/cpstables/032013/pov/pov46_weight_100125_2.xls" TargetMode="External"/><Relationship Id="rId86" Type="http://schemas.openxmlformats.org/officeDocument/2006/relationships/hyperlink" Target="ftp://ftp2.census.gov/programs-surveys/cps/techdocs/cpsmar14.pdf" TargetMode="External"/><Relationship Id="rId87" Type="http://schemas.openxmlformats.org/officeDocument/2006/relationships/hyperlink" Target="http://www.census.gov/hhes/www/cpstables/032014/pov/pov46_001_10050.htm" TargetMode="External"/><Relationship Id="rId88" Type="http://schemas.openxmlformats.org/officeDocument/2006/relationships/hyperlink" Target="http://www.census.gov/hhes/www/cpstables/032014/pov/pov46_001_10050.htm" TargetMode="External"/><Relationship Id="rId89" Type="http://schemas.openxmlformats.org/officeDocument/2006/relationships/hyperlink" Target="ftp://ftp2.census.gov/programs-surveys/cps/techdocs/cpsmar15.pdf"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www.census.gov/main/www/pdf.html" TargetMode="External"/><Relationship Id="rId12" Type="http://schemas.openxmlformats.org/officeDocument/2006/relationships/hyperlink" Target="http://www.census.gov/hhes/www/cpstables/032010/pov/new46_100125_02.htm" TargetMode="External"/><Relationship Id="rId13" Type="http://schemas.openxmlformats.org/officeDocument/2006/relationships/hyperlink" Target="http://www.census.gov/hhes/www/cpstables/032010/pov/new46_100125_02.htm" TargetMode="External"/><Relationship Id="rId14" Type="http://schemas.openxmlformats.org/officeDocument/2006/relationships/drawing" Target="../drawings/drawing2.xml"/><Relationship Id="rId1" Type="http://schemas.openxmlformats.org/officeDocument/2006/relationships/hyperlink" Target="http://pubdb3.census.gov/macro/032005/pov/povnotes.htm" TargetMode="External"/><Relationship Id="rId2" Type="http://schemas.openxmlformats.org/officeDocument/2006/relationships/hyperlink" Target="http://pubdb3.census.gov/macro/032006/pov/povnotes.htm" TargetMode="External"/><Relationship Id="rId3" Type="http://schemas.openxmlformats.org/officeDocument/2006/relationships/hyperlink" Target="http://www.census.gov/apsd/techdoc/cps/cpsmar08.pdf" TargetMode="External"/><Relationship Id="rId4" Type="http://schemas.openxmlformats.org/officeDocument/2006/relationships/hyperlink" Target="http://pubdb3.census.gov/macro/032008/pov/povnotes.htm" TargetMode="External"/><Relationship Id="rId5" Type="http://schemas.openxmlformats.org/officeDocument/2006/relationships/hyperlink" Target="http://www.census.gov/apsd/techdoc/cps/cpsmar09.pdf" TargetMode="External"/><Relationship Id="rId6" Type="http://schemas.openxmlformats.org/officeDocument/2006/relationships/hyperlink" Target="http://www.census.gov/macro/032009/pov/povnotes.htm" TargetMode="External"/><Relationship Id="rId7" Type="http://schemas.openxmlformats.org/officeDocument/2006/relationships/hyperlink" Target="http://www.census.gov/hhes/www/cpstables/032009/pov/new46_100125_02.htm" TargetMode="External"/><Relationship Id="rId8" Type="http://schemas.openxmlformats.org/officeDocument/2006/relationships/hyperlink" Target="http://www.census.gov/hhes/www/cpstables/032009/pov/new46_100125_02.htm" TargetMode="External"/><Relationship Id="rId9" Type="http://schemas.openxmlformats.org/officeDocument/2006/relationships/hyperlink" Target="http://www.census.gov/apsd/techdoc/cps/cpsmar10.pdf" TargetMode="External"/><Relationship Id="rId10" Type="http://schemas.openxmlformats.org/officeDocument/2006/relationships/hyperlink" Target="http://www.census.gov/hhes/www/cpstables/032010/povnot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71"/>
  <sheetViews>
    <sheetView tabSelected="1" workbookViewId="0">
      <pane ySplit="3" topLeftCell="A68" activePane="bottomLeft" state="frozenSplit"/>
      <selection pane="bottomLeft" activeCell="A73" sqref="A73"/>
    </sheetView>
  </sheetViews>
  <sheetFormatPr baseColWidth="10" defaultColWidth="8.83203125" defaultRowHeight="12" x14ac:dyDescent="0"/>
  <cols>
    <col min="1" max="1" width="28.83203125" style="11" customWidth="1"/>
    <col min="2" max="2" width="24.5" style="11" customWidth="1"/>
    <col min="3" max="5" width="18.1640625" style="11" customWidth="1"/>
    <col min="6" max="11" width="13.6640625" style="14" customWidth="1"/>
    <col min="12" max="12" width="13.6640625" customWidth="1"/>
    <col min="13" max="13" width="15.6640625" customWidth="1"/>
    <col min="14" max="14" width="10.6640625" customWidth="1"/>
    <col min="15" max="15" width="13.83203125" customWidth="1"/>
    <col min="16" max="16" width="12.33203125" customWidth="1"/>
    <col min="17" max="20" width="9.1640625" customWidth="1"/>
    <col min="21" max="21" width="24.6640625" customWidth="1"/>
    <col min="22" max="22" width="16.83203125" customWidth="1"/>
    <col min="23" max="23" width="16.6640625" customWidth="1"/>
    <col min="24" max="24" width="18.5" customWidth="1"/>
    <col min="25" max="25" width="27.1640625" bestFit="1" customWidth="1"/>
  </cols>
  <sheetData>
    <row r="1" spans="1:25" ht="15">
      <c r="A1" s="215" t="s">
        <v>2346</v>
      </c>
      <c r="L1" s="185" t="s">
        <v>781</v>
      </c>
    </row>
    <row r="2" spans="1:25">
      <c r="A2" s="117"/>
      <c r="B2" s="216" t="s">
        <v>263</v>
      </c>
      <c r="C2" s="216" t="s">
        <v>263</v>
      </c>
      <c r="D2" s="216" t="s">
        <v>111</v>
      </c>
      <c r="E2" s="217" t="s">
        <v>112</v>
      </c>
      <c r="L2" s="143" t="s">
        <v>780</v>
      </c>
      <c r="Y2" s="14"/>
    </row>
    <row r="3" spans="1:25">
      <c r="A3" s="118" t="s">
        <v>110</v>
      </c>
      <c r="B3" s="218" t="s">
        <v>783</v>
      </c>
      <c r="C3" s="218" t="s">
        <v>246</v>
      </c>
      <c r="D3" s="218" t="s">
        <v>244</v>
      </c>
      <c r="E3" s="219" t="s">
        <v>245</v>
      </c>
      <c r="M3" t="s">
        <v>529</v>
      </c>
      <c r="N3" t="s">
        <v>530</v>
      </c>
      <c r="O3" t="s">
        <v>515</v>
      </c>
      <c r="P3" t="s">
        <v>255</v>
      </c>
    </row>
    <row r="4" spans="1:25" s="50" customFormat="1">
      <c r="A4" s="51" t="s">
        <v>193</v>
      </c>
      <c r="B4" s="51">
        <f>+O4</f>
        <v>3726890</v>
      </c>
      <c r="C4" s="51">
        <f t="shared" ref="C4:C35" si="0">+B4*0.054</f>
        <v>201252.06</v>
      </c>
      <c r="D4" s="52">
        <f t="shared" ref="D4:D35" si="1">+B4*0.037</f>
        <v>137894.93</v>
      </c>
      <c r="E4" s="52">
        <f t="shared" ref="E4:E35" si="2">+B4*0.071</f>
        <v>264609.19</v>
      </c>
      <c r="F4" s="53"/>
      <c r="G4" s="53"/>
      <c r="H4" s="53"/>
      <c r="I4" s="53"/>
      <c r="J4" s="53"/>
      <c r="K4" s="53"/>
      <c r="L4" s="183" t="s">
        <v>193</v>
      </c>
      <c r="M4" s="184">
        <v>540833</v>
      </c>
      <c r="N4" s="184">
        <v>566732</v>
      </c>
      <c r="O4" s="184">
        <v>3726890</v>
      </c>
      <c r="P4" s="184">
        <v>4834455</v>
      </c>
      <c r="U4" s="183"/>
      <c r="V4" s="184"/>
      <c r="W4" s="184"/>
      <c r="X4" s="184"/>
      <c r="Y4" s="184">
        <v>4834455</v>
      </c>
    </row>
    <row r="5" spans="1:25">
      <c r="A5" s="51" t="s">
        <v>194</v>
      </c>
      <c r="B5" s="51">
        <f t="shared" ref="B5:B54" si="3">+O5</f>
        <v>528074</v>
      </c>
      <c r="C5" s="54">
        <f t="shared" si="0"/>
        <v>28515.995999999999</v>
      </c>
      <c r="D5" s="55">
        <f t="shared" si="1"/>
        <v>19538.737999999998</v>
      </c>
      <c r="E5" s="55">
        <f t="shared" si="2"/>
        <v>37493.253999999994</v>
      </c>
      <c r="K5" s="53"/>
      <c r="L5" s="183" t="s">
        <v>194</v>
      </c>
      <c r="M5" s="184">
        <v>96654</v>
      </c>
      <c r="N5" s="184">
        <v>89889</v>
      </c>
      <c r="O5" s="184">
        <v>528074</v>
      </c>
      <c r="P5" s="184">
        <v>714617</v>
      </c>
      <c r="U5" s="183"/>
      <c r="V5" s="184"/>
      <c r="W5" s="184"/>
      <c r="X5" s="184"/>
      <c r="Y5" s="184">
        <v>714617</v>
      </c>
    </row>
    <row r="6" spans="1:25" s="50" customFormat="1">
      <c r="A6" s="51" t="s">
        <v>195</v>
      </c>
      <c r="B6" s="51">
        <f t="shared" si="3"/>
        <v>5090154</v>
      </c>
      <c r="C6" s="54">
        <f t="shared" si="0"/>
        <v>274868.31599999999</v>
      </c>
      <c r="D6" s="55">
        <f t="shared" si="1"/>
        <v>188335.698</v>
      </c>
      <c r="E6" s="55">
        <f t="shared" si="2"/>
        <v>361400.93399999995</v>
      </c>
      <c r="F6" s="53"/>
      <c r="G6" s="53"/>
      <c r="H6" s="53"/>
      <c r="I6" s="53"/>
      <c r="J6" s="53"/>
      <c r="K6" s="53"/>
      <c r="L6" s="183" t="s">
        <v>195</v>
      </c>
      <c r="M6" s="184">
        <v>800796</v>
      </c>
      <c r="N6" s="184">
        <v>820894</v>
      </c>
      <c r="O6" s="184">
        <v>5090154</v>
      </c>
      <c r="P6" s="184">
        <v>6711844</v>
      </c>
      <c r="U6" s="183"/>
      <c r="V6" s="184"/>
      <c r="W6" s="184"/>
      <c r="X6" s="184"/>
      <c r="Y6" s="184">
        <v>6711844</v>
      </c>
    </row>
    <row r="7" spans="1:25">
      <c r="A7" s="51" t="s">
        <v>196</v>
      </c>
      <c r="B7" s="51">
        <f t="shared" si="3"/>
        <v>2252578</v>
      </c>
      <c r="C7" s="54">
        <f t="shared" si="0"/>
        <v>121639.212</v>
      </c>
      <c r="D7" s="55">
        <f t="shared" si="1"/>
        <v>83345.385999999999</v>
      </c>
      <c r="E7" s="55">
        <f t="shared" si="2"/>
        <v>159933.03799999997</v>
      </c>
      <c r="K7" s="53"/>
      <c r="L7" s="183" t="s">
        <v>196</v>
      </c>
      <c r="M7" s="184">
        <v>350845</v>
      </c>
      <c r="N7" s="184">
        <v>356174</v>
      </c>
      <c r="O7" s="184">
        <v>2252578</v>
      </c>
      <c r="P7" s="184">
        <v>2959597</v>
      </c>
      <c r="U7" s="183"/>
      <c r="V7" s="184"/>
      <c r="W7" s="184"/>
      <c r="X7" s="184"/>
      <c r="Y7" s="184">
        <v>2959597</v>
      </c>
    </row>
    <row r="8" spans="1:25" s="50" customFormat="1">
      <c r="A8" s="51" t="s">
        <v>197</v>
      </c>
      <c r="B8" s="51">
        <f t="shared" si="3"/>
        <v>29496381</v>
      </c>
      <c r="C8" s="54">
        <f t="shared" si="0"/>
        <v>1592804.574</v>
      </c>
      <c r="D8" s="55">
        <f t="shared" si="1"/>
        <v>1091366.0969999998</v>
      </c>
      <c r="E8" s="55">
        <f t="shared" si="2"/>
        <v>2094243.0509999997</v>
      </c>
      <c r="F8" s="53"/>
      <c r="G8" s="53"/>
      <c r="H8" s="53"/>
      <c r="I8" s="53"/>
      <c r="J8" s="53"/>
      <c r="K8" s="53"/>
      <c r="L8" s="183" t="s">
        <v>197</v>
      </c>
      <c r="M8" s="184">
        <v>4560322</v>
      </c>
      <c r="N8" s="184">
        <v>4592732</v>
      </c>
      <c r="O8" s="184">
        <v>29496381</v>
      </c>
      <c r="P8" s="184">
        <v>38649435</v>
      </c>
      <c r="U8" s="183"/>
      <c r="V8" s="184"/>
      <c r="W8" s="184"/>
      <c r="X8" s="184"/>
      <c r="Y8" s="184">
        <v>38649435</v>
      </c>
    </row>
    <row r="9" spans="1:25">
      <c r="A9" s="51" t="s">
        <v>198</v>
      </c>
      <c r="B9" s="51">
        <f t="shared" si="3"/>
        <v>4073356</v>
      </c>
      <c r="C9" s="54">
        <f t="shared" si="0"/>
        <v>219961.22399999999</v>
      </c>
      <c r="D9" s="55">
        <f t="shared" si="1"/>
        <v>150714.17199999999</v>
      </c>
      <c r="E9" s="55">
        <f t="shared" si="2"/>
        <v>289208.27599999995</v>
      </c>
      <c r="K9" s="53"/>
      <c r="L9" s="183" t="s">
        <v>198</v>
      </c>
      <c r="M9" s="184">
        <v>618497</v>
      </c>
      <c r="N9" s="184">
        <v>627875</v>
      </c>
      <c r="O9" s="184">
        <v>4073356</v>
      </c>
      <c r="P9" s="184">
        <v>5319728</v>
      </c>
      <c r="U9" s="183"/>
      <c r="V9" s="184"/>
      <c r="W9" s="184"/>
      <c r="X9" s="184"/>
      <c r="Y9" s="184">
        <v>5319728</v>
      </c>
    </row>
    <row r="10" spans="1:25" s="50" customFormat="1">
      <c r="A10" s="51" t="s">
        <v>199</v>
      </c>
      <c r="B10" s="51">
        <f t="shared" si="3"/>
        <v>2813652</v>
      </c>
      <c r="C10" s="54">
        <f t="shared" si="0"/>
        <v>151937.20799999998</v>
      </c>
      <c r="D10" s="55">
        <f t="shared" si="1"/>
        <v>104105.124</v>
      </c>
      <c r="E10" s="55">
        <f t="shared" si="2"/>
        <v>199769.29199999999</v>
      </c>
      <c r="F10" s="53"/>
      <c r="G10" s="53"/>
      <c r="H10" s="53"/>
      <c r="I10" s="53"/>
      <c r="J10" s="53"/>
      <c r="K10" s="53"/>
      <c r="L10" s="183" t="s">
        <v>199</v>
      </c>
      <c r="M10" s="184">
        <v>355853</v>
      </c>
      <c r="N10" s="184">
        <v>419577</v>
      </c>
      <c r="O10" s="184">
        <v>2813652</v>
      </c>
      <c r="P10" s="184">
        <v>3589082</v>
      </c>
      <c r="U10" s="183"/>
      <c r="V10" s="184"/>
      <c r="W10" s="184"/>
      <c r="X10" s="184"/>
      <c r="Y10" s="184">
        <v>3589082</v>
      </c>
    </row>
    <row r="11" spans="1:25">
      <c r="A11" s="51" t="s">
        <v>200</v>
      </c>
      <c r="B11" s="51">
        <f t="shared" si="3"/>
        <v>727483</v>
      </c>
      <c r="C11" s="54">
        <f t="shared" si="0"/>
        <v>39284.082000000002</v>
      </c>
      <c r="D11" s="55">
        <f t="shared" si="1"/>
        <v>26916.870999999999</v>
      </c>
      <c r="E11" s="55">
        <f t="shared" si="2"/>
        <v>51651.292999999998</v>
      </c>
      <c r="K11" s="53"/>
      <c r="L11" s="183" t="s">
        <v>200</v>
      </c>
      <c r="M11" s="184">
        <v>101535</v>
      </c>
      <c r="N11" s="184">
        <v>102711</v>
      </c>
      <c r="O11" s="184">
        <v>727483</v>
      </c>
      <c r="P11" s="184">
        <v>931729</v>
      </c>
      <c r="U11" s="183"/>
      <c r="V11" s="184"/>
      <c r="W11" s="184"/>
      <c r="X11" s="184"/>
      <c r="Y11" s="184">
        <v>931729</v>
      </c>
    </row>
    <row r="12" spans="1:25" s="50" customFormat="1">
      <c r="A12" s="51" t="s">
        <v>201</v>
      </c>
      <c r="B12" s="51">
        <f t="shared" si="3"/>
        <v>540205</v>
      </c>
      <c r="C12" s="54">
        <f t="shared" si="0"/>
        <v>29171.07</v>
      </c>
      <c r="D12" s="55">
        <f t="shared" si="1"/>
        <v>19987.584999999999</v>
      </c>
      <c r="E12" s="55">
        <f t="shared" si="2"/>
        <v>38354.554999999993</v>
      </c>
      <c r="F12" s="53"/>
      <c r="G12" s="53"/>
      <c r="H12" s="53"/>
      <c r="I12" s="53"/>
      <c r="J12" s="53"/>
      <c r="K12" s="53"/>
      <c r="L12" s="183" t="s">
        <v>201</v>
      </c>
      <c r="M12" s="184">
        <v>68345</v>
      </c>
      <c r="N12" s="184">
        <v>46960</v>
      </c>
      <c r="O12" s="184">
        <v>540205</v>
      </c>
      <c r="P12" s="184">
        <v>655510</v>
      </c>
      <c r="U12" s="183"/>
      <c r="V12" s="184"/>
      <c r="W12" s="184"/>
      <c r="X12" s="184"/>
      <c r="Y12" s="184">
        <v>655510</v>
      </c>
    </row>
    <row r="13" spans="1:25">
      <c r="A13" s="51" t="s">
        <v>202</v>
      </c>
      <c r="B13" s="51">
        <f t="shared" si="3"/>
        <v>15770224</v>
      </c>
      <c r="C13" s="54">
        <f t="shared" si="0"/>
        <v>851592.09600000002</v>
      </c>
      <c r="D13" s="55">
        <f t="shared" si="1"/>
        <v>583498.28799999994</v>
      </c>
      <c r="E13" s="55">
        <f t="shared" si="2"/>
        <v>1119685.9039999999</v>
      </c>
      <c r="K13" s="53"/>
      <c r="L13" s="183" t="s">
        <v>202</v>
      </c>
      <c r="M13" s="184">
        <v>1984794</v>
      </c>
      <c r="N13" s="184">
        <v>2068785</v>
      </c>
      <c r="O13" s="184">
        <v>15770224</v>
      </c>
      <c r="P13" s="184">
        <v>19823803</v>
      </c>
      <c r="U13" s="183"/>
      <c r="V13" s="184"/>
      <c r="W13" s="184"/>
      <c r="X13" s="184"/>
      <c r="Y13" s="184">
        <v>19823803</v>
      </c>
    </row>
    <row r="14" spans="1:25" s="50" customFormat="1">
      <c r="A14" s="51" t="s">
        <v>203</v>
      </c>
      <c r="B14" s="51">
        <f t="shared" si="3"/>
        <v>7538231</v>
      </c>
      <c r="C14" s="54">
        <f t="shared" si="0"/>
        <v>407064.47399999999</v>
      </c>
      <c r="D14" s="55">
        <f t="shared" si="1"/>
        <v>278914.54699999996</v>
      </c>
      <c r="E14" s="55">
        <f t="shared" si="2"/>
        <v>535214.40099999995</v>
      </c>
      <c r="F14" s="53"/>
      <c r="G14" s="53"/>
      <c r="H14" s="53"/>
      <c r="I14" s="53"/>
      <c r="J14" s="53"/>
      <c r="K14" s="53"/>
      <c r="L14" s="183" t="s">
        <v>203</v>
      </c>
      <c r="M14" s="184">
        <v>1225995</v>
      </c>
      <c r="N14" s="184">
        <v>1267188</v>
      </c>
      <c r="O14" s="184">
        <v>7538231</v>
      </c>
      <c r="P14" s="184">
        <v>10031414</v>
      </c>
      <c r="U14" s="183"/>
      <c r="V14" s="184"/>
      <c r="W14" s="184"/>
      <c r="X14" s="184"/>
      <c r="Y14" s="184">
        <v>10031414</v>
      </c>
    </row>
    <row r="15" spans="1:25">
      <c r="A15" s="51" t="s">
        <v>204</v>
      </c>
      <c r="B15" s="51">
        <f t="shared" si="3"/>
        <v>1063904</v>
      </c>
      <c r="C15" s="54">
        <f t="shared" si="0"/>
        <v>57450.815999999999</v>
      </c>
      <c r="D15" s="55">
        <f t="shared" si="1"/>
        <v>39364.447999999997</v>
      </c>
      <c r="E15" s="55">
        <f t="shared" si="2"/>
        <v>75537.183999999994</v>
      </c>
      <c r="K15" s="53"/>
      <c r="L15" s="183" t="s">
        <v>204</v>
      </c>
      <c r="M15" s="184">
        <v>160748</v>
      </c>
      <c r="N15" s="184">
        <v>147696</v>
      </c>
      <c r="O15" s="184">
        <v>1063904</v>
      </c>
      <c r="P15" s="184">
        <v>1372348</v>
      </c>
      <c r="U15" s="183"/>
      <c r="V15" s="184"/>
      <c r="W15" s="184"/>
      <c r="X15" s="184"/>
      <c r="Y15" s="184">
        <v>1372348</v>
      </c>
    </row>
    <row r="16" spans="1:25" s="50" customFormat="1">
      <c r="A16" s="51" t="s">
        <v>205</v>
      </c>
      <c r="B16" s="51">
        <f t="shared" si="3"/>
        <v>1199156</v>
      </c>
      <c r="C16" s="54">
        <f t="shared" si="0"/>
        <v>64754.423999999999</v>
      </c>
      <c r="D16" s="55">
        <f t="shared" si="1"/>
        <v>44368.771999999997</v>
      </c>
      <c r="E16" s="55">
        <f t="shared" si="2"/>
        <v>85140.075999999986</v>
      </c>
      <c r="F16" s="53"/>
      <c r="G16" s="53"/>
      <c r="H16" s="53"/>
      <c r="I16" s="148"/>
      <c r="J16" s="148"/>
      <c r="K16" s="53"/>
      <c r="L16" s="183" t="s">
        <v>205</v>
      </c>
      <c r="M16" s="184">
        <v>212595</v>
      </c>
      <c r="N16" s="184">
        <v>218485</v>
      </c>
      <c r="O16" s="184">
        <v>1199156</v>
      </c>
      <c r="P16" s="184">
        <v>1630236</v>
      </c>
      <c r="U16" s="183"/>
      <c r="V16" s="184"/>
      <c r="W16" s="184"/>
      <c r="X16" s="184"/>
      <c r="Y16" s="184">
        <v>1630236</v>
      </c>
    </row>
    <row r="17" spans="1:25">
      <c r="A17" s="51" t="s">
        <v>206</v>
      </c>
      <c r="B17" s="51">
        <f t="shared" si="3"/>
        <v>9865054</v>
      </c>
      <c r="C17" s="54">
        <f t="shared" si="0"/>
        <v>532712.91599999997</v>
      </c>
      <c r="D17" s="55">
        <f t="shared" si="1"/>
        <v>365006.99799999996</v>
      </c>
      <c r="E17" s="55">
        <f t="shared" si="2"/>
        <v>700418.83399999992</v>
      </c>
      <c r="K17" s="53"/>
      <c r="L17" s="183" t="s">
        <v>206</v>
      </c>
      <c r="M17" s="184">
        <v>1451241</v>
      </c>
      <c r="N17" s="184">
        <v>1537168</v>
      </c>
      <c r="O17" s="184">
        <v>9865054</v>
      </c>
      <c r="P17" s="184">
        <v>12853463</v>
      </c>
      <c r="U17" s="183"/>
      <c r="V17" s="184"/>
      <c r="W17" s="184"/>
      <c r="X17" s="184"/>
      <c r="Y17" s="184">
        <v>12853463</v>
      </c>
    </row>
    <row r="18" spans="1:25" s="50" customFormat="1">
      <c r="A18" s="51" t="s">
        <v>207</v>
      </c>
      <c r="B18" s="51">
        <f t="shared" si="3"/>
        <v>5011856</v>
      </c>
      <c r="C18" s="54">
        <f t="shared" si="0"/>
        <v>270640.22399999999</v>
      </c>
      <c r="D18" s="55">
        <f t="shared" si="1"/>
        <v>185438.67199999999</v>
      </c>
      <c r="E18" s="55">
        <f t="shared" si="2"/>
        <v>355841.77599999995</v>
      </c>
      <c r="F18" s="53"/>
      <c r="G18" s="53"/>
      <c r="H18" s="53"/>
      <c r="I18" s="53"/>
      <c r="J18" s="53"/>
      <c r="K18" s="53"/>
      <c r="L18" s="183" t="s">
        <v>207</v>
      </c>
      <c r="M18" s="184">
        <v>771507</v>
      </c>
      <c r="N18" s="184">
        <v>810420</v>
      </c>
      <c r="O18" s="184">
        <v>5011856</v>
      </c>
      <c r="P18" s="184">
        <v>6593783</v>
      </c>
      <c r="U18" s="183"/>
      <c r="V18" s="184"/>
      <c r="W18" s="184"/>
      <c r="X18" s="184"/>
      <c r="Y18" s="184">
        <v>6593783</v>
      </c>
    </row>
    <row r="19" spans="1:25">
      <c r="A19" s="51" t="s">
        <v>208</v>
      </c>
      <c r="B19" s="51">
        <f t="shared" si="3"/>
        <v>2379619</v>
      </c>
      <c r="C19" s="54">
        <f t="shared" si="0"/>
        <v>128499.42599999999</v>
      </c>
      <c r="D19" s="55">
        <f t="shared" si="1"/>
        <v>88045.902999999991</v>
      </c>
      <c r="E19" s="55">
        <f t="shared" si="2"/>
        <v>168952.94899999999</v>
      </c>
      <c r="K19" s="53"/>
      <c r="L19" s="183" t="s">
        <v>208</v>
      </c>
      <c r="M19" s="184">
        <v>360009</v>
      </c>
      <c r="N19" s="184">
        <v>365945</v>
      </c>
      <c r="O19" s="184">
        <v>2379619</v>
      </c>
      <c r="P19" s="184">
        <v>3105573</v>
      </c>
      <c r="U19" s="183"/>
      <c r="V19" s="184"/>
      <c r="W19" s="184"/>
      <c r="X19" s="184"/>
      <c r="Y19" s="184">
        <v>3105573</v>
      </c>
    </row>
    <row r="20" spans="1:25" s="50" customFormat="1">
      <c r="A20" s="51" t="s">
        <v>209</v>
      </c>
      <c r="B20" s="51">
        <f t="shared" si="3"/>
        <v>2158597</v>
      </c>
      <c r="C20" s="54">
        <f t="shared" si="0"/>
        <v>116564.238</v>
      </c>
      <c r="D20" s="55">
        <f t="shared" si="1"/>
        <v>79868.088999999993</v>
      </c>
      <c r="E20" s="55">
        <f t="shared" si="2"/>
        <v>153260.38699999999</v>
      </c>
      <c r="F20" s="53"/>
      <c r="G20" s="53"/>
      <c r="H20" s="53"/>
      <c r="I20" s="53"/>
      <c r="J20" s="53"/>
      <c r="K20" s="53"/>
      <c r="L20" s="183" t="s">
        <v>209</v>
      </c>
      <c r="M20" s="184">
        <v>363622</v>
      </c>
      <c r="N20" s="184">
        <v>359042</v>
      </c>
      <c r="O20" s="184">
        <v>2158597</v>
      </c>
      <c r="P20" s="184">
        <v>2881261</v>
      </c>
      <c r="U20" s="183"/>
      <c r="V20" s="184"/>
      <c r="W20" s="184"/>
      <c r="X20" s="184"/>
      <c r="Y20" s="184">
        <v>2881261</v>
      </c>
    </row>
    <row r="21" spans="1:25">
      <c r="A21" s="51" t="s">
        <v>210</v>
      </c>
      <c r="B21" s="51">
        <f t="shared" si="3"/>
        <v>3381406</v>
      </c>
      <c r="C21" s="54">
        <f t="shared" si="0"/>
        <v>182595.924</v>
      </c>
      <c r="D21" s="55">
        <f t="shared" si="1"/>
        <v>125112.022</v>
      </c>
      <c r="E21" s="55">
        <f t="shared" si="2"/>
        <v>240079.82599999997</v>
      </c>
      <c r="K21" s="53"/>
      <c r="L21" s="183" t="s">
        <v>210</v>
      </c>
      <c r="M21" s="184">
        <v>501870</v>
      </c>
      <c r="N21" s="184">
        <v>510744</v>
      </c>
      <c r="O21" s="184">
        <v>3381406</v>
      </c>
      <c r="P21" s="184">
        <v>4394020</v>
      </c>
      <c r="U21" s="183"/>
      <c r="V21" s="184"/>
      <c r="W21" s="184"/>
      <c r="X21" s="184"/>
      <c r="Y21" s="184">
        <v>4394020</v>
      </c>
    </row>
    <row r="22" spans="1:25" s="50" customFormat="1">
      <c r="A22" s="51" t="s">
        <v>211</v>
      </c>
      <c r="B22" s="51">
        <f t="shared" si="3"/>
        <v>3517292</v>
      </c>
      <c r="C22" s="54">
        <f t="shared" si="0"/>
        <v>189933.76800000001</v>
      </c>
      <c r="D22" s="55">
        <f t="shared" si="1"/>
        <v>130139.80399999999</v>
      </c>
      <c r="E22" s="55">
        <f t="shared" si="2"/>
        <v>249727.73199999999</v>
      </c>
      <c r="F22" s="53"/>
      <c r="G22" s="53"/>
      <c r="H22" s="53"/>
      <c r="I22" s="53"/>
      <c r="J22" s="53"/>
      <c r="K22" s="53"/>
      <c r="L22" s="183" t="s">
        <v>211</v>
      </c>
      <c r="M22" s="184">
        <v>561073</v>
      </c>
      <c r="N22" s="184">
        <v>552419</v>
      </c>
      <c r="O22" s="184">
        <v>3517292</v>
      </c>
      <c r="P22" s="184">
        <v>4630784</v>
      </c>
      <c r="U22" s="183"/>
      <c r="V22" s="184"/>
      <c r="W22" s="184"/>
      <c r="X22" s="184"/>
      <c r="Y22" s="184">
        <v>4630784</v>
      </c>
    </row>
    <row r="23" spans="1:25">
      <c r="A23" s="51" t="s">
        <v>212</v>
      </c>
      <c r="B23" s="51">
        <f t="shared" si="3"/>
        <v>1069723</v>
      </c>
      <c r="C23" s="54">
        <f t="shared" si="0"/>
        <v>57765.042000000001</v>
      </c>
      <c r="D23" s="55">
        <f t="shared" si="1"/>
        <v>39579.750999999997</v>
      </c>
      <c r="E23" s="55">
        <f t="shared" si="2"/>
        <v>75950.332999999999</v>
      </c>
      <c r="K23" s="53"/>
      <c r="L23" s="183" t="s">
        <v>212</v>
      </c>
      <c r="M23" s="184">
        <v>121186</v>
      </c>
      <c r="N23" s="184">
        <v>137791</v>
      </c>
      <c r="O23" s="184">
        <v>1069723</v>
      </c>
      <c r="P23" s="184">
        <v>1328700</v>
      </c>
      <c r="U23" s="183"/>
      <c r="V23" s="184"/>
      <c r="W23" s="184"/>
      <c r="X23" s="184"/>
      <c r="Y23" s="184">
        <v>1328700</v>
      </c>
    </row>
    <row r="24" spans="1:25" s="50" customFormat="1">
      <c r="A24" s="51" t="s">
        <v>213</v>
      </c>
      <c r="B24" s="51">
        <f t="shared" si="3"/>
        <v>4596736</v>
      </c>
      <c r="C24" s="54">
        <f t="shared" si="0"/>
        <v>248223.74400000001</v>
      </c>
      <c r="D24" s="55">
        <f t="shared" si="1"/>
        <v>170079.23199999999</v>
      </c>
      <c r="E24" s="55">
        <f t="shared" si="2"/>
        <v>326368.25599999999</v>
      </c>
      <c r="F24" s="53"/>
      <c r="G24" s="53"/>
      <c r="H24" s="53"/>
      <c r="I24" s="53"/>
      <c r="J24" s="53"/>
      <c r="K24" s="53"/>
      <c r="L24" s="183" t="s">
        <v>213</v>
      </c>
      <c r="M24" s="184">
        <v>670341</v>
      </c>
      <c r="N24" s="184">
        <v>680203</v>
      </c>
      <c r="O24" s="184">
        <v>4596736</v>
      </c>
      <c r="P24" s="184">
        <v>5947280</v>
      </c>
      <c r="U24" s="183"/>
      <c r="V24" s="184"/>
      <c r="W24" s="184"/>
      <c r="X24" s="184"/>
      <c r="Y24" s="184">
        <v>5947280</v>
      </c>
    </row>
    <row r="25" spans="1:25">
      <c r="A25" s="51" t="s">
        <v>214</v>
      </c>
      <c r="B25" s="51">
        <f t="shared" si="3"/>
        <v>5349320</v>
      </c>
      <c r="C25" s="54">
        <f t="shared" si="0"/>
        <v>288863.27999999997</v>
      </c>
      <c r="D25" s="55">
        <f t="shared" si="1"/>
        <v>197924.84</v>
      </c>
      <c r="E25" s="55">
        <f t="shared" si="2"/>
        <v>379801.72</v>
      </c>
      <c r="K25" s="53"/>
      <c r="L25" s="183" t="s">
        <v>214</v>
      </c>
      <c r="M25" s="184">
        <v>665371</v>
      </c>
      <c r="N25" s="184">
        <v>725097</v>
      </c>
      <c r="O25" s="184">
        <v>5349320</v>
      </c>
      <c r="P25" s="184">
        <v>6739788</v>
      </c>
      <c r="U25" s="183"/>
      <c r="V25" s="184"/>
      <c r="W25" s="184"/>
      <c r="X25" s="184"/>
      <c r="Y25" s="184">
        <v>6739788</v>
      </c>
    </row>
    <row r="26" spans="1:25" s="50" customFormat="1">
      <c r="A26" s="51" t="s">
        <v>215</v>
      </c>
      <c r="B26" s="51">
        <f t="shared" si="3"/>
        <v>7681880</v>
      </c>
      <c r="C26" s="54">
        <f t="shared" si="0"/>
        <v>414821.52</v>
      </c>
      <c r="D26" s="55">
        <f t="shared" si="1"/>
        <v>284229.56</v>
      </c>
      <c r="E26" s="55">
        <f t="shared" si="2"/>
        <v>545413.48</v>
      </c>
      <c r="F26" s="53"/>
      <c r="G26" s="53"/>
      <c r="H26" s="53"/>
      <c r="I26" s="53"/>
      <c r="J26" s="53"/>
      <c r="K26" s="53"/>
      <c r="L26" s="183" t="s">
        <v>215</v>
      </c>
      <c r="M26" s="184">
        <v>1051821</v>
      </c>
      <c r="N26" s="184">
        <v>1171969</v>
      </c>
      <c r="O26" s="184">
        <v>7681880</v>
      </c>
      <c r="P26" s="184">
        <v>9905670</v>
      </c>
      <c r="U26" s="183"/>
      <c r="V26" s="184"/>
      <c r="W26" s="184"/>
      <c r="X26" s="184"/>
      <c r="Y26" s="184">
        <v>9905670</v>
      </c>
    </row>
    <row r="27" spans="1:25">
      <c r="A27" s="51" t="s">
        <v>216</v>
      </c>
      <c r="B27" s="51">
        <f t="shared" si="3"/>
        <v>4172517</v>
      </c>
      <c r="C27" s="54">
        <f t="shared" si="0"/>
        <v>225315.91800000001</v>
      </c>
      <c r="D27" s="55">
        <f t="shared" si="1"/>
        <v>154383.12899999999</v>
      </c>
      <c r="E27" s="55">
        <f t="shared" si="2"/>
        <v>296248.70699999999</v>
      </c>
      <c r="K27" s="53"/>
      <c r="L27" s="183" t="s">
        <v>216</v>
      </c>
      <c r="M27" s="184">
        <v>637616</v>
      </c>
      <c r="N27" s="184">
        <v>644210</v>
      </c>
      <c r="O27" s="184">
        <v>4172517</v>
      </c>
      <c r="P27" s="184">
        <v>5454343</v>
      </c>
      <c r="U27" s="183"/>
      <c r="V27" s="184"/>
      <c r="W27" s="184"/>
      <c r="X27" s="184"/>
      <c r="Y27" s="184">
        <v>5454343</v>
      </c>
    </row>
    <row r="28" spans="1:25" s="50" customFormat="1">
      <c r="A28" s="51" t="s">
        <v>217</v>
      </c>
      <c r="B28" s="51">
        <f t="shared" si="3"/>
        <v>2247717</v>
      </c>
      <c r="C28" s="54">
        <f t="shared" si="0"/>
        <v>121376.71799999999</v>
      </c>
      <c r="D28" s="55">
        <f t="shared" si="1"/>
        <v>83165.528999999995</v>
      </c>
      <c r="E28" s="55">
        <f t="shared" si="2"/>
        <v>159587.90699999998</v>
      </c>
      <c r="F28" s="53"/>
      <c r="G28" s="53"/>
      <c r="H28" s="53"/>
      <c r="I28" s="53"/>
      <c r="J28" s="53"/>
      <c r="K28" s="53"/>
      <c r="L28" s="183" t="s">
        <v>217</v>
      </c>
      <c r="M28" s="184">
        <v>362562</v>
      </c>
      <c r="N28" s="184">
        <v>368706</v>
      </c>
      <c r="O28" s="184">
        <v>2247717</v>
      </c>
      <c r="P28" s="184">
        <v>2978985</v>
      </c>
      <c r="U28" s="183"/>
      <c r="V28" s="184"/>
      <c r="W28" s="184"/>
      <c r="X28" s="184"/>
      <c r="Y28" s="184">
        <v>2978985</v>
      </c>
    </row>
    <row r="29" spans="1:25">
      <c r="A29" s="51" t="s">
        <v>218</v>
      </c>
      <c r="B29" s="51">
        <f t="shared" si="3"/>
        <v>4653169</v>
      </c>
      <c r="C29" s="54">
        <f t="shared" si="0"/>
        <v>251271.12599999999</v>
      </c>
      <c r="D29" s="55">
        <f t="shared" si="1"/>
        <v>172167.253</v>
      </c>
      <c r="E29" s="55">
        <f t="shared" si="2"/>
        <v>330374.99899999995</v>
      </c>
      <c r="K29" s="53"/>
      <c r="L29" s="183" t="s">
        <v>218</v>
      </c>
      <c r="M29" s="184">
        <v>686243</v>
      </c>
      <c r="N29" s="184">
        <v>706347</v>
      </c>
      <c r="O29" s="184">
        <v>4653169</v>
      </c>
      <c r="P29" s="184">
        <v>6045759</v>
      </c>
      <c r="U29" s="183"/>
      <c r="V29" s="184"/>
      <c r="W29" s="184"/>
      <c r="X29" s="184"/>
      <c r="Y29" s="184">
        <v>6045759</v>
      </c>
    </row>
    <row r="30" spans="1:25" s="50" customFormat="1">
      <c r="A30" s="51" t="s">
        <v>219</v>
      </c>
      <c r="B30" s="51">
        <f t="shared" si="3"/>
        <v>794725</v>
      </c>
      <c r="C30" s="54">
        <f t="shared" si="0"/>
        <v>42915.15</v>
      </c>
      <c r="D30" s="55">
        <f t="shared" si="1"/>
        <v>29404.824999999997</v>
      </c>
      <c r="E30" s="55">
        <f t="shared" si="2"/>
        <v>56425.474999999999</v>
      </c>
      <c r="F30" s="53"/>
      <c r="G30" s="53"/>
      <c r="H30" s="53"/>
      <c r="I30" s="53"/>
      <c r="J30" s="53"/>
      <c r="K30" s="53"/>
      <c r="L30" s="183" t="s">
        <v>219</v>
      </c>
      <c r="M30" s="184">
        <v>112607</v>
      </c>
      <c r="N30" s="184">
        <v>112417</v>
      </c>
      <c r="O30" s="184">
        <v>794725</v>
      </c>
      <c r="P30" s="184">
        <v>1019749</v>
      </c>
      <c r="U30" s="183"/>
      <c r="V30" s="184"/>
      <c r="W30" s="184"/>
      <c r="X30" s="184"/>
      <c r="Y30" s="184">
        <v>1019749</v>
      </c>
    </row>
    <row r="31" spans="1:25">
      <c r="A31" s="51" t="s">
        <v>220</v>
      </c>
      <c r="B31" s="51">
        <f t="shared" si="3"/>
        <v>1408164</v>
      </c>
      <c r="C31" s="54">
        <f t="shared" si="0"/>
        <v>76040.856</v>
      </c>
      <c r="D31" s="55">
        <f t="shared" si="1"/>
        <v>52102.067999999999</v>
      </c>
      <c r="E31" s="55">
        <f t="shared" si="2"/>
        <v>99979.643999999986</v>
      </c>
      <c r="K31" s="53"/>
      <c r="L31" s="183" t="s">
        <v>220</v>
      </c>
      <c r="M31" s="184">
        <v>236759</v>
      </c>
      <c r="N31" s="184">
        <v>229850</v>
      </c>
      <c r="O31" s="184">
        <v>1408164</v>
      </c>
      <c r="P31" s="184">
        <v>1874773</v>
      </c>
      <c r="U31" s="183"/>
      <c r="V31" s="184"/>
      <c r="W31" s="184"/>
      <c r="X31" s="184"/>
      <c r="Y31" s="184">
        <v>1874773</v>
      </c>
    </row>
    <row r="32" spans="1:25" s="50" customFormat="1">
      <c r="A32" s="51" t="s">
        <v>221</v>
      </c>
      <c r="B32" s="51">
        <f t="shared" si="3"/>
        <v>2163958</v>
      </c>
      <c r="C32" s="54">
        <f t="shared" si="0"/>
        <v>116853.732</v>
      </c>
      <c r="D32" s="55">
        <f t="shared" si="1"/>
        <v>80066.445999999996</v>
      </c>
      <c r="E32" s="55">
        <f t="shared" si="2"/>
        <v>153641.01799999998</v>
      </c>
      <c r="F32" s="53"/>
      <c r="G32" s="53"/>
      <c r="H32" s="53"/>
      <c r="I32" s="53"/>
      <c r="J32" s="53"/>
      <c r="K32" s="53"/>
      <c r="L32" s="183" t="s">
        <v>221</v>
      </c>
      <c r="M32" s="184">
        <v>328720</v>
      </c>
      <c r="N32" s="184">
        <v>334505</v>
      </c>
      <c r="O32" s="184">
        <v>2163958</v>
      </c>
      <c r="P32" s="184">
        <v>2827183</v>
      </c>
      <c r="U32" s="183"/>
      <c r="V32" s="184"/>
      <c r="W32" s="184"/>
      <c r="X32" s="184"/>
      <c r="Y32" s="184">
        <v>2827183</v>
      </c>
    </row>
    <row r="33" spans="1:25">
      <c r="A33" s="51" t="s">
        <v>222</v>
      </c>
      <c r="B33" s="51">
        <f t="shared" si="3"/>
        <v>1058281</v>
      </c>
      <c r="C33" s="54">
        <f t="shared" si="0"/>
        <v>57147.173999999999</v>
      </c>
      <c r="D33" s="55">
        <f t="shared" si="1"/>
        <v>39156.396999999997</v>
      </c>
      <c r="E33" s="55">
        <f t="shared" si="2"/>
        <v>75137.950999999986</v>
      </c>
      <c r="K33" s="53"/>
      <c r="L33" s="183" t="s">
        <v>222</v>
      </c>
      <c r="M33" s="184">
        <v>121536</v>
      </c>
      <c r="N33" s="184">
        <v>145605</v>
      </c>
      <c r="O33" s="184">
        <v>1058281</v>
      </c>
      <c r="P33" s="184">
        <v>1325422</v>
      </c>
      <c r="U33" s="183"/>
      <c r="V33" s="184"/>
      <c r="W33" s="184"/>
      <c r="X33" s="184"/>
      <c r="Y33" s="184">
        <v>1325422</v>
      </c>
    </row>
    <row r="34" spans="1:25" s="50" customFormat="1">
      <c r="A34" s="51" t="s">
        <v>223</v>
      </c>
      <c r="B34" s="51">
        <f t="shared" si="3"/>
        <v>6916436</v>
      </c>
      <c r="C34" s="54">
        <f t="shared" si="0"/>
        <v>373487.54399999999</v>
      </c>
      <c r="D34" s="55">
        <f t="shared" si="1"/>
        <v>255908.13199999998</v>
      </c>
      <c r="E34" s="55">
        <f t="shared" si="2"/>
        <v>491066.95599999995</v>
      </c>
      <c r="F34" s="53"/>
      <c r="G34" s="53"/>
      <c r="H34" s="53"/>
      <c r="I34" s="53"/>
      <c r="J34" s="53"/>
      <c r="K34" s="53"/>
      <c r="L34" s="183" t="s">
        <v>223</v>
      </c>
      <c r="M34" s="184">
        <v>971251</v>
      </c>
      <c r="N34" s="184">
        <v>1040821</v>
      </c>
      <c r="O34" s="184">
        <v>6916436</v>
      </c>
      <c r="P34" s="184">
        <v>8928508</v>
      </c>
      <c r="U34" s="183"/>
      <c r="V34" s="184"/>
      <c r="W34" s="184"/>
      <c r="X34" s="184"/>
      <c r="Y34" s="184">
        <v>8928508</v>
      </c>
    </row>
    <row r="35" spans="1:25">
      <c r="A35" s="51" t="s">
        <v>224</v>
      </c>
      <c r="B35" s="51">
        <f t="shared" si="3"/>
        <v>1570913</v>
      </c>
      <c r="C35" s="54">
        <f t="shared" si="0"/>
        <v>84829.301999999996</v>
      </c>
      <c r="D35" s="55">
        <f t="shared" si="1"/>
        <v>58123.780999999995</v>
      </c>
      <c r="E35" s="55">
        <f t="shared" si="2"/>
        <v>111534.82299999999</v>
      </c>
      <c r="K35" s="53"/>
      <c r="L35" s="183" t="s">
        <v>224</v>
      </c>
      <c r="M35" s="184">
        <v>251022</v>
      </c>
      <c r="N35" s="184">
        <v>250927</v>
      </c>
      <c r="O35" s="184">
        <v>1570913</v>
      </c>
      <c r="P35" s="184">
        <v>2072862</v>
      </c>
      <c r="U35" s="183"/>
      <c r="V35" s="184"/>
      <c r="W35" s="184"/>
      <c r="X35" s="184"/>
      <c r="Y35" s="184">
        <v>2072862</v>
      </c>
    </row>
    <row r="36" spans="1:25" s="50" customFormat="1">
      <c r="A36" s="51" t="s">
        <v>225</v>
      </c>
      <c r="B36" s="51">
        <f t="shared" si="3"/>
        <v>15491177</v>
      </c>
      <c r="C36" s="54">
        <f t="shared" ref="C36:C55" si="4">+B36*0.054</f>
        <v>836523.55799999996</v>
      </c>
      <c r="D36" s="55">
        <f t="shared" ref="D36:D55" si="5">+B36*0.037</f>
        <v>573173.549</v>
      </c>
      <c r="E36" s="55">
        <f t="shared" ref="E36:E56" si="6">+B36*0.071</f>
        <v>1099873.5669999998</v>
      </c>
      <c r="F36" s="53"/>
      <c r="G36" s="53"/>
      <c r="H36" s="53"/>
      <c r="I36" s="53"/>
      <c r="J36" s="53"/>
      <c r="K36" s="53"/>
      <c r="L36" s="183" t="s">
        <v>225</v>
      </c>
      <c r="M36" s="184">
        <v>2095596</v>
      </c>
      <c r="N36" s="184">
        <v>2133308</v>
      </c>
      <c r="O36" s="184">
        <v>15491177</v>
      </c>
      <c r="P36" s="184">
        <v>19720081</v>
      </c>
      <c r="U36" s="183"/>
      <c r="V36" s="184"/>
      <c r="W36" s="184"/>
      <c r="X36" s="184"/>
      <c r="Y36" s="184">
        <v>19720081</v>
      </c>
    </row>
    <row r="37" spans="1:25">
      <c r="A37" s="51" t="s">
        <v>226</v>
      </c>
      <c r="B37" s="51">
        <f t="shared" si="3"/>
        <v>7550095</v>
      </c>
      <c r="C37" s="54">
        <f t="shared" si="4"/>
        <v>407705.13</v>
      </c>
      <c r="D37" s="55">
        <f t="shared" si="5"/>
        <v>279353.51500000001</v>
      </c>
      <c r="E37" s="55">
        <f t="shared" si="6"/>
        <v>536056.745</v>
      </c>
      <c r="K37" s="53"/>
      <c r="L37" s="183" t="s">
        <v>226</v>
      </c>
      <c r="M37" s="184">
        <v>1123664</v>
      </c>
      <c r="N37" s="184">
        <v>1163875</v>
      </c>
      <c r="O37" s="184">
        <v>7550095</v>
      </c>
      <c r="P37" s="184">
        <v>9837634</v>
      </c>
      <c r="U37" s="183"/>
      <c r="V37" s="184"/>
      <c r="W37" s="184"/>
      <c r="X37" s="184"/>
      <c r="Y37" s="184">
        <v>9837634</v>
      </c>
    </row>
    <row r="38" spans="1:25" s="50" customFormat="1">
      <c r="A38" s="51" t="s">
        <v>227</v>
      </c>
      <c r="B38" s="51">
        <f t="shared" si="3"/>
        <v>563904</v>
      </c>
      <c r="C38" s="54">
        <f t="shared" si="4"/>
        <v>30450.815999999999</v>
      </c>
      <c r="D38" s="55">
        <f t="shared" si="5"/>
        <v>20864.448</v>
      </c>
      <c r="E38" s="55">
        <f t="shared" si="6"/>
        <v>40037.183999999994</v>
      </c>
      <c r="F38" s="53"/>
      <c r="G38" s="53"/>
      <c r="H38" s="53"/>
      <c r="I38" s="53"/>
      <c r="J38" s="53"/>
      <c r="K38" s="53"/>
      <c r="L38" s="183" t="s">
        <v>227</v>
      </c>
      <c r="M38" s="184">
        <v>90182</v>
      </c>
      <c r="N38" s="184">
        <v>78345</v>
      </c>
      <c r="O38" s="184">
        <v>563904</v>
      </c>
      <c r="P38" s="184">
        <v>732431</v>
      </c>
      <c r="U38" s="183"/>
      <c r="V38" s="184"/>
      <c r="W38" s="184"/>
      <c r="X38" s="184"/>
      <c r="Y38" s="184">
        <v>732431</v>
      </c>
    </row>
    <row r="39" spans="1:25">
      <c r="A39" s="51" t="s">
        <v>228</v>
      </c>
      <c r="B39" s="51">
        <f t="shared" si="3"/>
        <v>8946035</v>
      </c>
      <c r="C39" s="54">
        <f t="shared" si="4"/>
        <v>483085.89</v>
      </c>
      <c r="D39" s="55">
        <f t="shared" si="5"/>
        <v>331003.29499999998</v>
      </c>
      <c r="E39" s="55">
        <f t="shared" si="6"/>
        <v>635168.48499999999</v>
      </c>
      <c r="K39" s="53"/>
      <c r="L39" s="183" t="s">
        <v>228</v>
      </c>
      <c r="M39" s="184">
        <v>1272315</v>
      </c>
      <c r="N39" s="184">
        <v>1365989</v>
      </c>
      <c r="O39" s="184">
        <v>8946035</v>
      </c>
      <c r="P39" s="184">
        <v>11584339</v>
      </c>
      <c r="U39" s="183"/>
      <c r="V39" s="184"/>
      <c r="W39" s="184"/>
      <c r="X39" s="184"/>
      <c r="Y39" s="184">
        <v>11584339</v>
      </c>
    </row>
    <row r="40" spans="1:25" s="50" customFormat="1">
      <c r="A40" s="51" t="s">
        <v>229</v>
      </c>
      <c r="B40" s="51">
        <f t="shared" si="3"/>
        <v>2905323</v>
      </c>
      <c r="C40" s="54">
        <f t="shared" si="4"/>
        <v>156887.44200000001</v>
      </c>
      <c r="D40" s="55">
        <f t="shared" si="5"/>
        <v>107496.951</v>
      </c>
      <c r="E40" s="55">
        <f t="shared" si="6"/>
        <v>206277.93299999999</v>
      </c>
      <c r="F40" s="53"/>
      <c r="G40" s="53"/>
      <c r="H40" s="53"/>
      <c r="I40" s="53"/>
      <c r="J40" s="53"/>
      <c r="K40" s="53"/>
      <c r="L40" s="183" t="s">
        <v>229</v>
      </c>
      <c r="M40" s="184">
        <v>481714</v>
      </c>
      <c r="N40" s="184">
        <v>470937</v>
      </c>
      <c r="O40" s="184">
        <v>2905323</v>
      </c>
      <c r="P40" s="184">
        <v>3857974</v>
      </c>
      <c r="U40" s="183"/>
      <c r="V40" s="184"/>
      <c r="W40" s="184"/>
      <c r="X40" s="184"/>
      <c r="Y40" s="184">
        <v>3857974</v>
      </c>
    </row>
    <row r="41" spans="1:25">
      <c r="A41" s="51" t="s">
        <v>230</v>
      </c>
      <c r="B41" s="51">
        <f t="shared" si="3"/>
        <v>3109357</v>
      </c>
      <c r="C41" s="54">
        <f t="shared" si="4"/>
        <v>167905.27799999999</v>
      </c>
      <c r="D41" s="55">
        <f t="shared" si="5"/>
        <v>115046.20899999999</v>
      </c>
      <c r="E41" s="55">
        <f t="shared" si="6"/>
        <v>220764.34699999998</v>
      </c>
      <c r="K41" s="53"/>
      <c r="L41" s="183" t="s">
        <v>230</v>
      </c>
      <c r="M41" s="184">
        <v>422573</v>
      </c>
      <c r="N41" s="184">
        <v>435449</v>
      </c>
      <c r="O41" s="184">
        <v>3109357</v>
      </c>
      <c r="P41" s="184">
        <v>3967379</v>
      </c>
      <c r="U41" s="183"/>
      <c r="V41" s="184"/>
      <c r="W41" s="184"/>
      <c r="X41" s="184"/>
      <c r="Y41" s="184">
        <v>3967379</v>
      </c>
    </row>
    <row r="42" spans="1:25" s="50" customFormat="1">
      <c r="A42" s="51" t="s">
        <v>231</v>
      </c>
      <c r="B42" s="51">
        <f t="shared" si="3"/>
        <v>10079376</v>
      </c>
      <c r="C42" s="54">
        <f t="shared" si="4"/>
        <v>544286.304</v>
      </c>
      <c r="D42" s="55">
        <f t="shared" si="5"/>
        <v>372936.91199999995</v>
      </c>
      <c r="E42" s="55">
        <f t="shared" si="6"/>
        <v>715635.69599999988</v>
      </c>
      <c r="F42" s="53"/>
      <c r="G42" s="53"/>
      <c r="H42" s="53"/>
      <c r="I42" s="53"/>
      <c r="J42" s="53"/>
      <c r="K42" s="53"/>
      <c r="L42" s="183" t="s">
        <v>231</v>
      </c>
      <c r="M42" s="184">
        <v>1305526</v>
      </c>
      <c r="N42" s="184">
        <v>1395367</v>
      </c>
      <c r="O42" s="184">
        <v>10079376</v>
      </c>
      <c r="P42" s="184">
        <v>12780269</v>
      </c>
      <c r="U42" s="183"/>
      <c r="V42" s="184"/>
      <c r="W42" s="184"/>
      <c r="X42" s="184"/>
      <c r="Y42" s="184">
        <v>12780269</v>
      </c>
    </row>
    <row r="43" spans="1:25">
      <c r="A43" s="51" t="s">
        <v>232</v>
      </c>
      <c r="B43" s="51">
        <f t="shared" si="3"/>
        <v>838281</v>
      </c>
      <c r="C43" s="54">
        <f t="shared" si="4"/>
        <v>45267.173999999999</v>
      </c>
      <c r="D43" s="55">
        <f t="shared" si="5"/>
        <v>31016.396999999997</v>
      </c>
      <c r="E43" s="55">
        <f t="shared" si="6"/>
        <v>59517.950999999994</v>
      </c>
      <c r="K43" s="53"/>
      <c r="L43" s="183" t="s">
        <v>232</v>
      </c>
      <c r="M43" s="184">
        <v>100798</v>
      </c>
      <c r="N43" s="184">
        <v>112054</v>
      </c>
      <c r="O43" s="184">
        <v>838281</v>
      </c>
      <c r="P43" s="184">
        <v>1051133</v>
      </c>
      <c r="U43" s="183"/>
      <c r="V43" s="184"/>
      <c r="W43" s="184"/>
      <c r="X43" s="184"/>
      <c r="Y43" s="184">
        <v>1051133</v>
      </c>
    </row>
    <row r="44" spans="1:25" s="50" customFormat="1">
      <c r="A44" s="51" t="s">
        <v>233</v>
      </c>
      <c r="B44" s="51">
        <f t="shared" si="3"/>
        <v>3705611</v>
      </c>
      <c r="C44" s="54">
        <f t="shared" si="4"/>
        <v>200102.99400000001</v>
      </c>
      <c r="D44" s="55">
        <f t="shared" si="5"/>
        <v>137107.60699999999</v>
      </c>
      <c r="E44" s="55">
        <f t="shared" si="6"/>
        <v>263098.38099999999</v>
      </c>
      <c r="F44" s="53"/>
      <c r="G44" s="53"/>
      <c r="H44" s="53"/>
      <c r="I44" s="53"/>
      <c r="J44" s="53"/>
      <c r="K44" s="53"/>
      <c r="L44" s="183" t="s">
        <v>233</v>
      </c>
      <c r="M44" s="184">
        <v>538218</v>
      </c>
      <c r="N44" s="184">
        <v>546382</v>
      </c>
      <c r="O44" s="184">
        <v>3705611</v>
      </c>
      <c r="P44" s="184">
        <v>4790211</v>
      </c>
      <c r="U44" s="183"/>
      <c r="V44" s="184"/>
      <c r="W44" s="184"/>
      <c r="X44" s="184"/>
      <c r="Y44" s="184">
        <v>4790211</v>
      </c>
    </row>
    <row r="45" spans="1:25">
      <c r="A45" s="51" t="s">
        <v>234</v>
      </c>
      <c r="B45" s="51">
        <f t="shared" si="3"/>
        <v>639204</v>
      </c>
      <c r="C45" s="54">
        <f t="shared" si="4"/>
        <v>34517.015999999996</v>
      </c>
      <c r="D45" s="55">
        <f t="shared" si="5"/>
        <v>23650.547999999999</v>
      </c>
      <c r="E45" s="55">
        <f t="shared" si="6"/>
        <v>45383.483999999997</v>
      </c>
      <c r="K45" s="53"/>
      <c r="L45" s="183" t="s">
        <v>234</v>
      </c>
      <c r="M45" s="184">
        <v>108974</v>
      </c>
      <c r="N45" s="184">
        <v>101433</v>
      </c>
      <c r="O45" s="184">
        <v>639204</v>
      </c>
      <c r="P45" s="184">
        <v>849611</v>
      </c>
      <c r="U45" s="183"/>
      <c r="V45" s="184"/>
      <c r="W45" s="184"/>
      <c r="X45" s="184"/>
      <c r="Y45" s="184">
        <v>849611</v>
      </c>
    </row>
    <row r="46" spans="1:25" s="50" customFormat="1">
      <c r="A46" s="51" t="s">
        <v>235</v>
      </c>
      <c r="B46" s="51">
        <f t="shared" si="3"/>
        <v>5033198</v>
      </c>
      <c r="C46" s="54">
        <f t="shared" si="4"/>
        <v>271792.69199999998</v>
      </c>
      <c r="D46" s="55">
        <f t="shared" si="5"/>
        <v>186228.326</v>
      </c>
      <c r="E46" s="55">
        <f t="shared" si="6"/>
        <v>357357.05799999996</v>
      </c>
      <c r="F46" s="53"/>
      <c r="G46" s="53"/>
      <c r="H46" s="53"/>
      <c r="I46" s="53"/>
      <c r="J46" s="53"/>
      <c r="K46" s="53"/>
      <c r="L46" s="183" t="s">
        <v>235</v>
      </c>
      <c r="M46" s="184">
        <v>735282</v>
      </c>
      <c r="N46" s="184">
        <v>759244</v>
      </c>
      <c r="O46" s="184">
        <v>5033198</v>
      </c>
      <c r="P46" s="184">
        <v>6527724</v>
      </c>
      <c r="U46" s="183"/>
      <c r="V46" s="184"/>
      <c r="W46" s="184"/>
      <c r="X46" s="184"/>
      <c r="Y46" s="184">
        <v>6527724</v>
      </c>
    </row>
    <row r="47" spans="1:25">
      <c r="A47" s="51" t="s">
        <v>236</v>
      </c>
      <c r="B47" s="51">
        <f t="shared" si="3"/>
        <v>19716732</v>
      </c>
      <c r="C47" s="54">
        <f t="shared" si="4"/>
        <v>1064703.5279999999</v>
      </c>
      <c r="D47" s="55">
        <f t="shared" si="5"/>
        <v>729519.08399999992</v>
      </c>
      <c r="E47" s="55">
        <f t="shared" si="6"/>
        <v>1399887.9719999998</v>
      </c>
      <c r="K47" s="53"/>
      <c r="L47" s="183" t="s">
        <v>236</v>
      </c>
      <c r="M47" s="184">
        <v>3565251</v>
      </c>
      <c r="N47" s="184">
        <v>3550279</v>
      </c>
      <c r="O47" s="184">
        <v>19716732</v>
      </c>
      <c r="P47" s="184">
        <v>26832262</v>
      </c>
      <c r="U47" s="183"/>
      <c r="V47" s="184"/>
      <c r="W47" s="184"/>
      <c r="X47" s="184"/>
      <c r="Y47" s="184">
        <v>26832262</v>
      </c>
    </row>
    <row r="48" spans="1:25" s="50" customFormat="1">
      <c r="A48" s="51" t="s">
        <v>237</v>
      </c>
      <c r="B48" s="51">
        <f t="shared" si="3"/>
        <v>2033523</v>
      </c>
      <c r="C48" s="54">
        <f t="shared" si="4"/>
        <v>109810.242</v>
      </c>
      <c r="D48" s="55">
        <f t="shared" si="5"/>
        <v>75240.350999999995</v>
      </c>
      <c r="E48" s="55">
        <f t="shared" si="6"/>
        <v>144380.133</v>
      </c>
      <c r="F48" s="53"/>
      <c r="G48" s="53"/>
      <c r="H48" s="53"/>
      <c r="I48" s="53"/>
      <c r="J48" s="53"/>
      <c r="K48" s="53"/>
      <c r="L48" s="183" t="s">
        <v>237</v>
      </c>
      <c r="M48" s="184">
        <v>462475</v>
      </c>
      <c r="N48" s="184">
        <v>441640</v>
      </c>
      <c r="O48" s="184">
        <v>2033523</v>
      </c>
      <c r="P48" s="184">
        <v>2937638</v>
      </c>
      <c r="U48" s="183"/>
      <c r="V48" s="184"/>
      <c r="W48" s="184"/>
      <c r="X48" s="184"/>
      <c r="Y48" s="184">
        <v>2937638</v>
      </c>
    </row>
    <row r="49" spans="1:25">
      <c r="A49" s="51" t="s">
        <v>238</v>
      </c>
      <c r="B49" s="51">
        <f t="shared" si="3"/>
        <v>504414</v>
      </c>
      <c r="C49" s="54">
        <f t="shared" si="4"/>
        <v>27238.356</v>
      </c>
      <c r="D49" s="55">
        <f t="shared" si="5"/>
        <v>18663.317999999999</v>
      </c>
      <c r="E49" s="55">
        <f t="shared" si="6"/>
        <v>35813.394</v>
      </c>
      <c r="K49" s="53"/>
      <c r="L49" s="183" t="s">
        <v>238</v>
      </c>
      <c r="M49" s="184">
        <v>56495</v>
      </c>
      <c r="N49" s="184">
        <v>65091</v>
      </c>
      <c r="O49" s="184">
        <v>504414</v>
      </c>
      <c r="P49" s="184">
        <v>626000</v>
      </c>
      <c r="U49" s="183"/>
      <c r="V49" s="184"/>
      <c r="W49" s="184"/>
      <c r="X49" s="184"/>
      <c r="Y49" s="184">
        <v>626000</v>
      </c>
    </row>
    <row r="50" spans="1:25" s="50" customFormat="1">
      <c r="A50" s="51" t="s">
        <v>239</v>
      </c>
      <c r="B50" s="51">
        <f t="shared" si="3"/>
        <v>6342550</v>
      </c>
      <c r="C50" s="54">
        <f t="shared" si="4"/>
        <v>342497.7</v>
      </c>
      <c r="D50" s="55">
        <f t="shared" si="5"/>
        <v>234674.34999999998</v>
      </c>
      <c r="E50" s="55">
        <f t="shared" si="6"/>
        <v>450321.05</v>
      </c>
      <c r="F50" s="53"/>
      <c r="G50" s="53"/>
      <c r="H50" s="53"/>
      <c r="I50" s="53"/>
      <c r="J50" s="53"/>
      <c r="K50" s="53"/>
      <c r="L50" s="183" t="s">
        <v>239</v>
      </c>
      <c r="M50" s="184">
        <v>930181</v>
      </c>
      <c r="N50" s="184">
        <v>938920</v>
      </c>
      <c r="O50" s="184">
        <v>6342550</v>
      </c>
      <c r="P50" s="184">
        <v>8211651</v>
      </c>
      <c r="U50" s="183"/>
      <c r="V50" s="184"/>
      <c r="W50" s="184"/>
      <c r="X50" s="184"/>
      <c r="Y50" s="184">
        <v>8211651</v>
      </c>
    </row>
    <row r="51" spans="1:25">
      <c r="A51" s="51" t="s">
        <v>240</v>
      </c>
      <c r="B51" s="51">
        <f t="shared" si="3"/>
        <v>5405882</v>
      </c>
      <c r="C51" s="54">
        <f t="shared" si="4"/>
        <v>291917.62799999997</v>
      </c>
      <c r="D51" s="55">
        <f t="shared" si="5"/>
        <v>200017.63399999999</v>
      </c>
      <c r="E51" s="55">
        <f t="shared" si="6"/>
        <v>383817.62199999997</v>
      </c>
      <c r="K51" s="53"/>
      <c r="L51" s="183" t="s">
        <v>240</v>
      </c>
      <c r="M51" s="184">
        <v>807968</v>
      </c>
      <c r="N51" s="184">
        <v>794753</v>
      </c>
      <c r="O51" s="184">
        <v>5405882</v>
      </c>
      <c r="P51" s="184">
        <v>7008603</v>
      </c>
      <c r="U51" s="183"/>
      <c r="V51" s="184"/>
      <c r="W51" s="184"/>
      <c r="X51" s="184"/>
      <c r="Y51" s="184">
        <v>7008603</v>
      </c>
    </row>
    <row r="52" spans="1:25" s="50" customFormat="1">
      <c r="A52" s="51" t="s">
        <v>241</v>
      </c>
      <c r="B52" s="51">
        <f t="shared" si="3"/>
        <v>1468917</v>
      </c>
      <c r="C52" s="54">
        <f t="shared" si="4"/>
        <v>79321.517999999996</v>
      </c>
      <c r="D52" s="55">
        <f t="shared" si="5"/>
        <v>54349.928999999996</v>
      </c>
      <c r="E52" s="55">
        <f t="shared" si="6"/>
        <v>104293.10699999999</v>
      </c>
      <c r="F52" s="53"/>
      <c r="G52" s="53"/>
      <c r="H52" s="53"/>
      <c r="I52" s="53"/>
      <c r="J52" s="53"/>
      <c r="K52" s="53"/>
      <c r="L52" s="183" t="s">
        <v>241</v>
      </c>
      <c r="M52" s="184">
        <v>186319</v>
      </c>
      <c r="N52" s="184">
        <v>193828</v>
      </c>
      <c r="O52" s="184">
        <v>1468917</v>
      </c>
      <c r="P52" s="184">
        <v>1849064</v>
      </c>
      <c r="U52" s="183"/>
      <c r="V52" s="184"/>
      <c r="W52" s="184"/>
      <c r="X52" s="184"/>
      <c r="Y52" s="184">
        <v>1849064</v>
      </c>
    </row>
    <row r="53" spans="1:25">
      <c r="A53" s="51" t="s">
        <v>242</v>
      </c>
      <c r="B53" s="51">
        <f t="shared" si="3"/>
        <v>4454192</v>
      </c>
      <c r="C53" s="54">
        <f t="shared" si="4"/>
        <v>240526.36799999999</v>
      </c>
      <c r="D53" s="55">
        <f t="shared" si="5"/>
        <v>164805.10399999999</v>
      </c>
      <c r="E53" s="55">
        <f t="shared" si="6"/>
        <v>316247.63199999998</v>
      </c>
      <c r="K53" s="53"/>
      <c r="L53" s="183" t="s">
        <v>242</v>
      </c>
      <c r="M53" s="184">
        <v>631232</v>
      </c>
      <c r="N53" s="184">
        <v>668956</v>
      </c>
      <c r="O53" s="184">
        <v>4454192</v>
      </c>
      <c r="P53" s="184">
        <v>5754380</v>
      </c>
      <c r="U53" s="183"/>
      <c r="V53" s="184"/>
      <c r="W53" s="184"/>
      <c r="X53" s="184"/>
      <c r="Y53" s="184">
        <v>5754380</v>
      </c>
    </row>
    <row r="54" spans="1:25" s="50" customFormat="1">
      <c r="A54" s="51" t="s">
        <v>243</v>
      </c>
      <c r="B54" s="51">
        <f t="shared" si="3"/>
        <v>442714</v>
      </c>
      <c r="C54" s="54">
        <f t="shared" si="4"/>
        <v>23906.556</v>
      </c>
      <c r="D54" s="55">
        <f t="shared" si="5"/>
        <v>16380.418</v>
      </c>
      <c r="E54" s="55">
        <f t="shared" si="6"/>
        <v>31432.693999999996</v>
      </c>
      <c r="F54" s="53"/>
      <c r="G54" s="53"/>
      <c r="H54" s="53"/>
      <c r="I54" s="53"/>
      <c r="J54" s="53"/>
      <c r="K54" s="53"/>
      <c r="L54" s="183" t="s">
        <v>243</v>
      </c>
      <c r="M54" s="184">
        <v>70685</v>
      </c>
      <c r="N54" s="184">
        <v>67638</v>
      </c>
      <c r="O54" s="184">
        <v>442714</v>
      </c>
      <c r="P54" s="184">
        <v>581037</v>
      </c>
      <c r="U54" s="183"/>
      <c r="V54" s="184"/>
      <c r="W54" s="184"/>
      <c r="X54" s="184"/>
      <c r="Y54" s="184">
        <v>581037</v>
      </c>
    </row>
    <row r="55" spans="1:25" s="50" customFormat="1">
      <c r="A55" s="51" t="s">
        <v>698</v>
      </c>
      <c r="B55" s="51">
        <f>18102+502+16813+1062</f>
        <v>36479</v>
      </c>
      <c r="C55" s="54">
        <f t="shared" si="4"/>
        <v>1969.866</v>
      </c>
      <c r="D55" s="55">
        <f t="shared" si="5"/>
        <v>1349.723</v>
      </c>
      <c r="E55" s="55">
        <f t="shared" si="6"/>
        <v>2590.0089999999996</v>
      </c>
      <c r="F55" s="53"/>
      <c r="G55" s="53"/>
      <c r="H55" s="53"/>
      <c r="I55" s="53"/>
      <c r="J55" s="53"/>
      <c r="K55" s="53"/>
      <c r="L55" s="183"/>
      <c r="M55" s="184"/>
      <c r="N55" s="184"/>
      <c r="O55" s="184"/>
      <c r="P55" s="184"/>
      <c r="U55" s="183"/>
      <c r="V55" s="184"/>
      <c r="W55" s="184"/>
      <c r="X55" s="184"/>
      <c r="Y55" s="184"/>
    </row>
    <row r="56" spans="1:25">
      <c r="A56" s="116" t="s">
        <v>410</v>
      </c>
      <c r="B56" s="51">
        <f>+'PEPSYASEX-Geography-Puerto Rico'!AC9</f>
        <v>2775645</v>
      </c>
      <c r="C56" s="54">
        <f>+B56*0.054</f>
        <v>149884.82999999999</v>
      </c>
      <c r="D56" s="55">
        <f>+B56*0.037</f>
        <v>102698.86499999999</v>
      </c>
      <c r="E56" s="55">
        <f t="shared" si="6"/>
        <v>197070.79499999998</v>
      </c>
      <c r="K56" s="53"/>
      <c r="L56" s="183" t="s">
        <v>516</v>
      </c>
      <c r="M56" s="184">
        <v>36289617</v>
      </c>
      <c r="N56" s="184">
        <v>37293372</v>
      </c>
      <c r="O56" s="184">
        <v>244048136</v>
      </c>
      <c r="P56" s="184">
        <v>317631125</v>
      </c>
      <c r="U56" s="183"/>
      <c r="V56" s="184"/>
      <c r="W56" s="184"/>
      <c r="X56" s="184"/>
      <c r="Y56" s="184">
        <v>317631125</v>
      </c>
    </row>
    <row r="57" spans="1:25" s="57" customFormat="1" ht="14">
      <c r="A57" s="89" t="s">
        <v>249</v>
      </c>
      <c r="B57" s="90">
        <f>SUM(B4:B56)</f>
        <v>246860260</v>
      </c>
      <c r="C57" s="90">
        <f>SUM(C4:C56)</f>
        <v>13330454.040000005</v>
      </c>
      <c r="D57" s="90">
        <f>SUM(D4:D56)</f>
        <v>9133829.6199999973</v>
      </c>
      <c r="E57" s="90">
        <f>SUM(E4:E56)</f>
        <v>17527078.459999993</v>
      </c>
      <c r="F57" s="56"/>
      <c r="G57" s="56"/>
      <c r="H57" s="56"/>
      <c r="I57" s="56"/>
      <c r="J57" s="56"/>
      <c r="L57"/>
      <c r="M57"/>
      <c r="N57"/>
      <c r="O57"/>
      <c r="P57" s="115">
        <v>312674037</v>
      </c>
      <c r="U57"/>
      <c r="V57"/>
      <c r="W57"/>
      <c r="X57"/>
      <c r="Y57"/>
    </row>
    <row r="58" spans="1:25">
      <c r="A58" s="3" t="s">
        <v>2349</v>
      </c>
      <c r="K58"/>
      <c r="L58" s="1"/>
      <c r="U58" s="57"/>
      <c r="V58" s="57"/>
      <c r="W58" s="57"/>
      <c r="X58" s="57"/>
      <c r="Y58" s="57"/>
    </row>
    <row r="59" spans="1:25" ht="15.75" customHeight="1">
      <c r="A59" s="2" t="s">
        <v>256</v>
      </c>
    </row>
    <row r="60" spans="1:25">
      <c r="A60" s="74" t="s">
        <v>782</v>
      </c>
      <c r="D60" s="12"/>
    </row>
    <row r="61" spans="1:25">
      <c r="A61" s="11" t="s">
        <v>262</v>
      </c>
      <c r="D61" s="12"/>
    </row>
    <row r="62" spans="1:25">
      <c r="A62" s="11" t="s">
        <v>248</v>
      </c>
    </row>
    <row r="63" spans="1:25">
      <c r="A63" s="11" t="s">
        <v>247</v>
      </c>
      <c r="D63" s="13"/>
    </row>
    <row r="64" spans="1:25" ht="6" customHeight="1">
      <c r="A64" s="10"/>
      <c r="D64" s="13"/>
    </row>
    <row r="65" spans="1:25" ht="12" customHeight="1">
      <c r="A65" s="210" t="s">
        <v>790</v>
      </c>
      <c r="B65" s="211"/>
      <c r="C65" s="211"/>
      <c r="D65" s="211"/>
      <c r="E65" s="212"/>
      <c r="F65" s="10"/>
      <c r="G65" s="10"/>
      <c r="H65" s="10"/>
      <c r="L65" s="19"/>
      <c r="M65" s="9"/>
      <c r="N65" s="9"/>
      <c r="O65" s="9"/>
    </row>
    <row r="66" spans="1:25" s="20" customFormat="1" ht="10.5" customHeight="1">
      <c r="A66" s="88" t="s">
        <v>696</v>
      </c>
      <c r="B66" s="108"/>
      <c r="C66" s="108"/>
      <c r="D66" s="108"/>
      <c r="E66" s="213"/>
      <c r="F66" s="10"/>
      <c r="G66" s="10"/>
      <c r="H66" s="10"/>
      <c r="I66" s="10"/>
      <c r="J66" s="10"/>
      <c r="K66" s="19"/>
      <c r="L66" s="21"/>
      <c r="M66" s="9"/>
      <c r="N66" s="9"/>
      <c r="O66" s="9"/>
      <c r="Q66"/>
      <c r="R66"/>
      <c r="S66"/>
      <c r="T66"/>
      <c r="U66"/>
      <c r="V66"/>
      <c r="W66"/>
      <c r="X66"/>
      <c r="Y66"/>
    </row>
    <row r="67" spans="1:25" s="20" customFormat="1">
      <c r="A67" s="88" t="s">
        <v>2345</v>
      </c>
      <c r="B67" s="108"/>
      <c r="C67" s="108"/>
      <c r="D67" s="108"/>
      <c r="E67" s="213"/>
      <c r="F67" s="10"/>
      <c r="G67" s="10"/>
      <c r="H67" s="10"/>
      <c r="I67" s="10"/>
      <c r="J67" s="10"/>
      <c r="K67" s="21"/>
      <c r="L67" s="21"/>
      <c r="M67" s="15"/>
      <c r="N67" s="15"/>
      <c r="O67" s="15"/>
      <c r="Q67"/>
      <c r="R67"/>
      <c r="S67"/>
      <c r="T67"/>
      <c r="U67"/>
      <c r="V67"/>
      <c r="W67"/>
      <c r="X67"/>
    </row>
    <row r="68" spans="1:25">
      <c r="A68" s="220" t="s">
        <v>2350</v>
      </c>
      <c r="B68" s="108"/>
      <c r="C68" s="108"/>
      <c r="D68" s="108"/>
      <c r="E68" s="27"/>
      <c r="I68" s="10"/>
      <c r="J68" s="10"/>
    </row>
    <row r="69" spans="1:25" ht="12.75" customHeight="1">
      <c r="A69" s="223" t="s">
        <v>797</v>
      </c>
      <c r="B69" s="224"/>
      <c r="C69" s="224"/>
      <c r="D69" s="224"/>
      <c r="E69" s="225"/>
    </row>
    <row r="70" spans="1:25">
      <c r="A70" s="221" t="s">
        <v>798</v>
      </c>
      <c r="B70" s="222"/>
      <c r="C70" s="222"/>
      <c r="D70" s="222"/>
      <c r="E70" s="27"/>
    </row>
    <row r="71" spans="1:25">
      <c r="A71" s="203" t="s">
        <v>2345</v>
      </c>
      <c r="B71" s="214"/>
      <c r="C71" s="214"/>
      <c r="D71" s="214"/>
      <c r="E71" s="204"/>
    </row>
  </sheetData>
  <mergeCells count="2">
    <mergeCell ref="A70:D70"/>
    <mergeCell ref="A69:E69"/>
  </mergeCells>
  <phoneticPr fontId="0" type="noConversion"/>
  <conditionalFormatting sqref="A4:E56">
    <cfRule type="expression" dxfId="1" priority="1" stopIfTrue="1">
      <formula>MOD(ROW(),2)=0</formula>
    </cfRule>
  </conditionalFormatting>
  <pageMargins left="0.75" right="0.75" top="0.57999999999999996" bottom="0.56000000000000005" header="0.5" footer="0.5"/>
  <pageSetup scale="81" orientation="portrait"/>
  <headerFooter alignWithMargins="0"/>
  <rowBreaks count="1" manualBreakCount="1">
    <brk id="64" max="16383"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15" sqref="B15:E15"/>
    </sheetView>
  </sheetViews>
  <sheetFormatPr baseColWidth="10" defaultColWidth="8.83203125" defaultRowHeight="12" x14ac:dyDescent="0"/>
  <cols>
    <col min="1" max="1" width="4.6640625" customWidth="1"/>
    <col min="2" max="2" width="79.1640625" customWidth="1"/>
  </cols>
  <sheetData>
    <row r="1" spans="1:6" ht="17">
      <c r="A1" s="65" t="s">
        <v>431</v>
      </c>
    </row>
    <row r="3" spans="1:6">
      <c r="A3" s="2" t="s">
        <v>432</v>
      </c>
    </row>
    <row r="4" spans="1:6">
      <c r="A4">
        <v>1</v>
      </c>
      <c r="B4" t="s">
        <v>433</v>
      </c>
    </row>
    <row r="5" spans="1:6">
      <c r="B5" s="10" t="s">
        <v>793</v>
      </c>
    </row>
    <row r="6" spans="1:6">
      <c r="B6" s="10"/>
    </row>
    <row r="7" spans="1:6">
      <c r="B7" s="10" t="s">
        <v>790</v>
      </c>
    </row>
    <row r="8" spans="1:6">
      <c r="B8" s="10" t="s">
        <v>697</v>
      </c>
    </row>
    <row r="9" spans="1:6">
      <c r="B9" s="10" t="s">
        <v>442</v>
      </c>
    </row>
    <row r="10" spans="1:6">
      <c r="B10" s="10" t="s">
        <v>792</v>
      </c>
    </row>
    <row r="11" spans="1:6" ht="16.5" customHeight="1">
      <c r="B11" s="10" t="s">
        <v>517</v>
      </c>
    </row>
    <row r="13" spans="1:6">
      <c r="A13" s="66" t="s">
        <v>436</v>
      </c>
      <c r="B13" t="s">
        <v>437</v>
      </c>
    </row>
    <row r="14" spans="1:6" ht="25.5" customHeight="1">
      <c r="A14" s="66"/>
      <c r="B14" s="226" t="s">
        <v>797</v>
      </c>
      <c r="C14" s="226"/>
      <c r="D14" s="226"/>
      <c r="E14" s="226"/>
      <c r="F14" s="226"/>
    </row>
    <row r="15" spans="1:6" ht="13">
      <c r="A15" s="66"/>
      <c r="B15" s="226" t="s">
        <v>798</v>
      </c>
      <c r="C15" s="226"/>
      <c r="D15" s="226"/>
      <c r="E15" s="226"/>
    </row>
    <row r="16" spans="1:6">
      <c r="A16" s="66"/>
      <c r="B16" s="10" t="s">
        <v>442</v>
      </c>
    </row>
    <row r="17" spans="1:11">
      <c r="A17" s="66"/>
      <c r="B17" s="10" t="s">
        <v>794</v>
      </c>
    </row>
    <row r="18" spans="1:11">
      <c r="A18" s="66"/>
      <c r="B18" s="10"/>
    </row>
    <row r="19" spans="1:11">
      <c r="A19">
        <v>2</v>
      </c>
      <c r="B19" t="s">
        <v>434</v>
      </c>
    </row>
    <row r="21" spans="1:11">
      <c r="A21">
        <v>3</v>
      </c>
      <c r="B21" t="s">
        <v>435</v>
      </c>
    </row>
    <row r="23" spans="1:11">
      <c r="A23" s="2" t="s">
        <v>438</v>
      </c>
    </row>
    <row r="24" spans="1:11">
      <c r="A24">
        <v>1</v>
      </c>
      <c r="B24" t="s">
        <v>439</v>
      </c>
    </row>
    <row r="26" spans="1:11">
      <c r="A26">
        <v>2</v>
      </c>
      <c r="B26" t="s">
        <v>440</v>
      </c>
    </row>
    <row r="27" spans="1:11" ht="12.75" customHeight="1">
      <c r="B27" s="119" t="s">
        <v>784</v>
      </c>
      <c r="C27" s="119"/>
      <c r="D27" s="119"/>
      <c r="E27" s="119"/>
      <c r="F27" s="119"/>
      <c r="G27" s="119"/>
      <c r="H27" s="119"/>
      <c r="I27" s="119"/>
      <c r="J27" s="119"/>
      <c r="K27" s="119"/>
    </row>
    <row r="28" spans="1:11">
      <c r="B28" s="119" t="s">
        <v>685</v>
      </c>
      <c r="C28" s="119"/>
      <c r="D28" s="119"/>
      <c r="E28" s="119"/>
      <c r="F28" s="119"/>
      <c r="G28" s="119"/>
      <c r="H28" s="119"/>
      <c r="I28" s="119"/>
      <c r="J28" s="119"/>
      <c r="K28" s="119"/>
    </row>
    <row r="29" spans="1:11" ht="15" customHeight="1">
      <c r="B29" s="227" t="s">
        <v>522</v>
      </c>
      <c r="C29" s="227"/>
      <c r="D29" s="227"/>
      <c r="E29" s="227"/>
      <c r="F29" s="227"/>
      <c r="G29" s="227"/>
      <c r="H29" s="227"/>
      <c r="I29" s="227"/>
      <c r="J29" s="227"/>
      <c r="K29" s="227"/>
    </row>
    <row r="30" spans="1:11" ht="15" customHeight="1">
      <c r="B30" s="228" t="s">
        <v>787</v>
      </c>
      <c r="C30" s="228"/>
      <c r="D30" s="228"/>
      <c r="E30" s="228"/>
      <c r="F30" s="188"/>
      <c r="G30" s="188"/>
      <c r="H30" s="188"/>
      <c r="I30" s="188"/>
      <c r="J30" s="188"/>
      <c r="K30" s="188"/>
    </row>
    <row r="31" spans="1:11">
      <c r="B31" s="189" t="s">
        <v>788</v>
      </c>
      <c r="C31" s="188"/>
      <c r="D31" s="188"/>
      <c r="E31" s="188"/>
      <c r="F31" s="188"/>
      <c r="G31" s="188"/>
      <c r="H31" s="188"/>
      <c r="I31" s="188"/>
      <c r="J31" s="188"/>
      <c r="K31" s="188"/>
    </row>
    <row r="32" spans="1:11">
      <c r="A32">
        <v>3</v>
      </c>
      <c r="B32" t="s">
        <v>441</v>
      </c>
      <c r="C32" s="188"/>
      <c r="D32" s="188"/>
      <c r="E32" s="188"/>
      <c r="F32" s="188"/>
      <c r="G32" s="188"/>
      <c r="H32" s="188"/>
      <c r="I32" s="188"/>
      <c r="J32" s="188"/>
      <c r="K32" s="188"/>
    </row>
    <row r="33" spans="2:11">
      <c r="B33" s="188"/>
      <c r="C33" s="188"/>
      <c r="D33" s="188"/>
      <c r="E33" s="188"/>
      <c r="F33" s="188"/>
      <c r="G33" s="188"/>
      <c r="H33" s="188"/>
      <c r="I33" s="188"/>
      <c r="J33" s="188"/>
      <c r="K33" s="188"/>
    </row>
    <row r="34" spans="2:11">
      <c r="C34" s="188"/>
      <c r="D34" s="188"/>
      <c r="E34" s="188"/>
      <c r="F34" s="188"/>
      <c r="G34" s="188"/>
      <c r="H34" s="188"/>
      <c r="I34" s="188"/>
      <c r="J34" s="188"/>
      <c r="K34" s="188"/>
    </row>
  </sheetData>
  <mergeCells count="4">
    <mergeCell ref="B15:E15"/>
    <mergeCell ref="B14:F14"/>
    <mergeCell ref="B29:K29"/>
    <mergeCell ref="B30:E30"/>
  </mergeCells>
  <hyperlinks>
    <hyperlink ref="B29" r:id="rId1" display="http://www.census.gov/apsd/techdoc/cps/cpsmar12.pdf"/>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
  <sheetViews>
    <sheetView zoomScaleSheetLayoutView="100" workbookViewId="0">
      <pane xSplit="1" ySplit="5" topLeftCell="B6" activePane="bottomRight" state="frozenSplit"/>
      <selection activeCell="E87" sqref="A87:E87"/>
      <selection pane="topRight"/>
      <selection pane="bottomLeft" activeCell="A6" sqref="A6"/>
      <selection pane="bottomRight" activeCell="B64" sqref="B64"/>
    </sheetView>
  </sheetViews>
  <sheetFormatPr baseColWidth="10" defaultColWidth="8.83203125" defaultRowHeight="12" x14ac:dyDescent="0"/>
  <cols>
    <col min="1" max="1" width="23" style="11" customWidth="1"/>
    <col min="2" max="2" width="13.83203125" style="11" customWidth="1"/>
    <col min="3" max="3" width="11.83203125" style="11" customWidth="1"/>
    <col min="4" max="4" width="11.6640625" style="11" customWidth="1"/>
    <col min="5" max="8" width="12.33203125" style="11" customWidth="1"/>
    <col min="9" max="10" width="12.33203125" customWidth="1"/>
    <col min="11" max="11" width="12.33203125" style="16" customWidth="1"/>
    <col min="12" max="13" width="12.33203125" customWidth="1"/>
    <col min="14" max="20" width="17" customWidth="1"/>
    <col min="21" max="21" width="16.83203125" customWidth="1"/>
    <col min="22" max="22" width="16.6640625" customWidth="1"/>
    <col min="23" max="23" width="18.5" customWidth="1"/>
    <col min="24" max="24" width="12.5" bestFit="1" customWidth="1"/>
  </cols>
  <sheetData>
    <row r="1" spans="1:24" ht="15">
      <c r="A1" s="215" t="s">
        <v>2347</v>
      </c>
    </row>
    <row r="2" spans="1:24">
      <c r="A2" s="2"/>
      <c r="B2" s="124" t="s">
        <v>796</v>
      </c>
      <c r="R2" s="50"/>
      <c r="X2" s="14"/>
    </row>
    <row r="3" spans="1:24">
      <c r="A3" s="245" t="s">
        <v>113</v>
      </c>
      <c r="B3" s="235" t="s">
        <v>795</v>
      </c>
      <c r="C3" s="229" t="s">
        <v>3</v>
      </c>
      <c r="D3" s="232" t="s">
        <v>250</v>
      </c>
      <c r="E3" s="249" t="s">
        <v>114</v>
      </c>
      <c r="F3" s="232"/>
      <c r="G3" s="249" t="s">
        <v>115</v>
      </c>
      <c r="H3" s="232"/>
      <c r="I3" s="5"/>
      <c r="J3" s="5"/>
      <c r="K3" s="17"/>
      <c r="L3" s="5"/>
      <c r="M3" s="5">
        <v>2014</v>
      </c>
      <c r="N3" s="5"/>
      <c r="O3" s="185" t="s">
        <v>781</v>
      </c>
    </row>
    <row r="4" spans="1:24">
      <c r="A4" s="246"/>
      <c r="B4" s="236"/>
      <c r="C4" s="230"/>
      <c r="D4" s="233"/>
      <c r="E4" s="250"/>
      <c r="F4" s="251"/>
      <c r="G4" s="250"/>
      <c r="H4" s="252"/>
      <c r="I4" s="5"/>
      <c r="J4" s="5" t="s">
        <v>411</v>
      </c>
      <c r="K4" s="5" t="s">
        <v>413</v>
      </c>
      <c r="L4" s="5"/>
      <c r="M4" s="5" t="s">
        <v>405</v>
      </c>
      <c r="N4" s="5"/>
      <c r="O4" s="143" t="s">
        <v>780</v>
      </c>
      <c r="T4" s="84"/>
    </row>
    <row r="5" spans="1:24" ht="24.75" customHeight="1">
      <c r="A5" s="247"/>
      <c r="B5" s="237"/>
      <c r="C5" s="231"/>
      <c r="D5" s="234"/>
      <c r="E5" s="86" t="s">
        <v>111</v>
      </c>
      <c r="F5" s="87" t="s">
        <v>112</v>
      </c>
      <c r="G5" s="86" t="s">
        <v>111</v>
      </c>
      <c r="H5" s="87" t="s">
        <v>112</v>
      </c>
      <c r="I5" s="8"/>
      <c r="J5" s="35" t="s">
        <v>412</v>
      </c>
      <c r="K5" s="35" t="s">
        <v>412</v>
      </c>
      <c r="L5" s="8"/>
      <c r="M5" s="8" t="s">
        <v>406</v>
      </c>
      <c r="N5" s="8"/>
      <c r="P5" t="s">
        <v>529</v>
      </c>
      <c r="Q5" t="s">
        <v>530</v>
      </c>
      <c r="R5" t="s">
        <v>515</v>
      </c>
      <c r="S5" t="s">
        <v>255</v>
      </c>
    </row>
    <row r="6" spans="1:24" s="50" customFormat="1">
      <c r="A6" s="58" t="s">
        <v>135</v>
      </c>
      <c r="B6" s="59">
        <f>+Q6</f>
        <v>566732</v>
      </c>
      <c r="C6" s="60">
        <f>+'2014 Poverty Status Data'!E18%</f>
        <v>0.222</v>
      </c>
      <c r="D6" s="61" t="str">
        <f>+IF($M6&lt;18,"Low",+IF($M6&lt;35,"Mid",+IF($M6&gt;=35,"High")))</f>
        <v>High</v>
      </c>
      <c r="E6" s="62">
        <f t="shared" ref="E6:E13" si="0">+IF($M6&lt;18,$B6*0.05,+IF($M6&lt;35,$B6*0.06,)+IF($M6&gt;=35,$B6*0.07))</f>
        <v>39671.240000000005</v>
      </c>
      <c r="F6" s="62">
        <f t="shared" ref="F6:F13" si="1">+IF($M6&lt;18,$B6*0.07,+IF($M6&lt;35,$B6*0.08,)+IF($M6&gt;=35,$B6*0.09))</f>
        <v>51005.88</v>
      </c>
      <c r="G6" s="62">
        <f t="shared" ref="G6:G13" si="2">+IF($M6&lt;18,$B6*0.09,+IF($M6&lt;35,$B6*0.1,)+IF($M6&gt;=35,$B6*0.11))</f>
        <v>62340.52</v>
      </c>
      <c r="H6" s="62">
        <f t="shared" ref="H6:H13" si="3">+IF($M6&lt;18,$B6*0.11,+IF($M6&lt;35,$B6*0.12,)+IF($M6&gt;=35,$B6*0.13))</f>
        <v>73675.16</v>
      </c>
      <c r="J6" s="63">
        <f>+INT(AVERAGE(E6:F6))</f>
        <v>45338</v>
      </c>
      <c r="K6" s="63">
        <f>+INT(AVERAGE(G6:H6))</f>
        <v>68007</v>
      </c>
      <c r="L6" s="75"/>
      <c r="M6" s="59">
        <f t="shared" ref="M6:M13" si="4">RANK(C6,C$6:C$58,1)</f>
        <v>35</v>
      </c>
      <c r="N6" s="59"/>
      <c r="O6" s="183" t="s">
        <v>193</v>
      </c>
      <c r="P6" s="184">
        <v>540833</v>
      </c>
      <c r="Q6" s="184">
        <v>566732</v>
      </c>
      <c r="R6" s="184">
        <v>3726890</v>
      </c>
      <c r="S6" s="184">
        <v>4834455</v>
      </c>
      <c r="X6" s="53"/>
    </row>
    <row r="7" spans="1:24">
      <c r="A7" s="58" t="s">
        <v>136</v>
      </c>
      <c r="B7" s="59">
        <f>+Q7</f>
        <v>89889</v>
      </c>
      <c r="C7" s="60">
        <f>+'2014 Poverty Status Data'!E19%</f>
        <v>0.14099999999999999</v>
      </c>
      <c r="D7" s="61" t="str">
        <f t="shared" ref="D7:D57" si="5">+IF($M7&lt;18,"Low",+IF($M7&lt;35,"Mid",+IF($M7&gt;=35,"High")))</f>
        <v>Low</v>
      </c>
      <c r="E7" s="62">
        <f t="shared" si="0"/>
        <v>4494.45</v>
      </c>
      <c r="F7" s="62">
        <f t="shared" si="1"/>
        <v>6292.2300000000005</v>
      </c>
      <c r="G7" s="62">
        <f t="shared" si="2"/>
        <v>8090.0099999999993</v>
      </c>
      <c r="H7" s="62">
        <f t="shared" si="3"/>
        <v>9887.7900000000009</v>
      </c>
      <c r="I7" s="4"/>
      <c r="J7" s="34">
        <f t="shared" ref="J7:J56" si="6">+INT(AVERAGE(E7:F7))</f>
        <v>5393</v>
      </c>
      <c r="K7" s="34">
        <f t="shared" ref="K7:K56" si="7">+INT(AVERAGE(G7:H7))</f>
        <v>8988</v>
      </c>
      <c r="L7" s="75"/>
      <c r="M7" s="4">
        <f t="shared" si="4"/>
        <v>13</v>
      </c>
      <c r="N7" s="4"/>
      <c r="O7" s="183" t="s">
        <v>194</v>
      </c>
      <c r="P7" s="184">
        <v>96654</v>
      </c>
      <c r="Q7" s="184">
        <v>89889</v>
      </c>
      <c r="R7" s="184">
        <v>528074</v>
      </c>
      <c r="S7" s="184">
        <v>714617</v>
      </c>
      <c r="X7" s="14"/>
    </row>
    <row r="8" spans="1:24" s="50" customFormat="1">
      <c r="A8" s="58" t="s">
        <v>137</v>
      </c>
      <c r="B8" s="59">
        <f>+Q8</f>
        <v>820894</v>
      </c>
      <c r="C8" s="60">
        <f>+'2014 Poverty Status Data'!E20%</f>
        <v>0.27500000000000002</v>
      </c>
      <c r="D8" s="61" t="str">
        <f t="shared" si="5"/>
        <v>High</v>
      </c>
      <c r="E8" s="62">
        <f t="shared" si="0"/>
        <v>57462.580000000009</v>
      </c>
      <c r="F8" s="62">
        <f t="shared" si="1"/>
        <v>73880.459999999992</v>
      </c>
      <c r="G8" s="62">
        <f t="shared" si="2"/>
        <v>90298.34</v>
      </c>
      <c r="H8" s="62">
        <f t="shared" si="3"/>
        <v>106716.22</v>
      </c>
      <c r="I8" s="59"/>
      <c r="J8" s="63">
        <f t="shared" si="6"/>
        <v>65671</v>
      </c>
      <c r="K8" s="63">
        <f t="shared" si="7"/>
        <v>98507</v>
      </c>
      <c r="L8" s="75"/>
      <c r="M8" s="59">
        <f t="shared" si="4"/>
        <v>49</v>
      </c>
      <c r="N8" s="59"/>
      <c r="O8" s="183" t="s">
        <v>195</v>
      </c>
      <c r="P8" s="184">
        <v>800796</v>
      </c>
      <c r="Q8" s="184">
        <v>820894</v>
      </c>
      <c r="R8" s="184">
        <v>5090154</v>
      </c>
      <c r="S8" s="184">
        <v>6711844</v>
      </c>
      <c r="X8" s="53"/>
    </row>
    <row r="9" spans="1:24">
      <c r="A9" s="58" t="s">
        <v>138</v>
      </c>
      <c r="B9" s="59">
        <f t="shared" ref="B9:B56" si="8">+Q9</f>
        <v>356174</v>
      </c>
      <c r="C9" s="60">
        <f>+'2014 Poverty Status Data'!E21%</f>
        <v>0.27100000000000002</v>
      </c>
      <c r="D9" s="61" t="str">
        <f t="shared" si="5"/>
        <v>High</v>
      </c>
      <c r="E9" s="62">
        <f t="shared" si="0"/>
        <v>24932.180000000004</v>
      </c>
      <c r="F9" s="62">
        <f t="shared" si="1"/>
        <v>32055.66</v>
      </c>
      <c r="G9" s="62">
        <f t="shared" si="2"/>
        <v>39179.14</v>
      </c>
      <c r="H9" s="62">
        <f t="shared" si="3"/>
        <v>46302.62</v>
      </c>
      <c r="I9" s="4"/>
      <c r="J9" s="34">
        <f t="shared" si="6"/>
        <v>28493</v>
      </c>
      <c r="K9" s="34">
        <f t="shared" si="7"/>
        <v>42740</v>
      </c>
      <c r="L9" s="75"/>
      <c r="M9" s="4">
        <f t="shared" si="4"/>
        <v>47</v>
      </c>
      <c r="N9" s="4"/>
      <c r="O9" s="183" t="s">
        <v>196</v>
      </c>
      <c r="P9" s="184">
        <v>350845</v>
      </c>
      <c r="Q9" s="184">
        <v>356174</v>
      </c>
      <c r="R9" s="184">
        <v>2252578</v>
      </c>
      <c r="S9" s="184">
        <v>2959597</v>
      </c>
      <c r="X9" s="14"/>
    </row>
    <row r="10" spans="1:24" s="50" customFormat="1">
      <c r="A10" s="58" t="s">
        <v>139</v>
      </c>
      <c r="B10" s="59">
        <f t="shared" si="8"/>
        <v>4592732</v>
      </c>
      <c r="C10" s="60">
        <f>+'2014 Poverty Status Data'!E22%</f>
        <v>0.22600000000000001</v>
      </c>
      <c r="D10" s="61" t="str">
        <f t="shared" si="5"/>
        <v>High</v>
      </c>
      <c r="E10" s="62">
        <f t="shared" si="0"/>
        <v>321491.24000000005</v>
      </c>
      <c r="F10" s="62">
        <f t="shared" si="1"/>
        <v>413345.88</v>
      </c>
      <c r="G10" s="62">
        <f t="shared" si="2"/>
        <v>505200.52</v>
      </c>
      <c r="H10" s="62">
        <f t="shared" si="3"/>
        <v>597055.16</v>
      </c>
      <c r="I10" s="59"/>
      <c r="J10" s="63">
        <f t="shared" si="6"/>
        <v>367418</v>
      </c>
      <c r="K10" s="63">
        <f t="shared" si="7"/>
        <v>551127</v>
      </c>
      <c r="L10" s="75"/>
      <c r="M10" s="59">
        <f t="shared" si="4"/>
        <v>38</v>
      </c>
      <c r="N10" s="59"/>
      <c r="O10" s="183" t="s">
        <v>197</v>
      </c>
      <c r="P10" s="184">
        <v>4560322</v>
      </c>
      <c r="Q10" s="184">
        <v>4592732</v>
      </c>
      <c r="R10" s="184">
        <v>29496381</v>
      </c>
      <c r="S10" s="184">
        <v>38649435</v>
      </c>
      <c r="X10" s="53"/>
    </row>
    <row r="11" spans="1:24">
      <c r="A11" s="58" t="s">
        <v>140</v>
      </c>
      <c r="B11" s="59">
        <f t="shared" si="8"/>
        <v>627875</v>
      </c>
      <c r="C11" s="60">
        <f>+'2014 Poverty Status Data'!E23%</f>
        <v>0.17100000000000001</v>
      </c>
      <c r="D11" s="61" t="str">
        <f t="shared" si="5"/>
        <v>Mid</v>
      </c>
      <c r="E11" s="62">
        <f t="shared" si="0"/>
        <v>37672.5</v>
      </c>
      <c r="F11" s="62">
        <f t="shared" si="1"/>
        <v>50230</v>
      </c>
      <c r="G11" s="62">
        <f t="shared" si="2"/>
        <v>62787.5</v>
      </c>
      <c r="H11" s="62">
        <f t="shared" si="3"/>
        <v>75345</v>
      </c>
      <c r="I11" s="4"/>
      <c r="J11" s="34">
        <f t="shared" si="6"/>
        <v>43951</v>
      </c>
      <c r="K11" s="34">
        <f t="shared" si="7"/>
        <v>69066</v>
      </c>
      <c r="L11" s="75"/>
      <c r="M11" s="4">
        <f t="shared" si="4"/>
        <v>24</v>
      </c>
      <c r="N11" s="4"/>
      <c r="O11" s="183" t="s">
        <v>198</v>
      </c>
      <c r="P11" s="184">
        <v>618497</v>
      </c>
      <c r="Q11" s="184">
        <v>627875</v>
      </c>
      <c r="R11" s="184">
        <v>4073356</v>
      </c>
      <c r="S11" s="184">
        <v>5319728</v>
      </c>
      <c r="X11" s="14"/>
    </row>
    <row r="12" spans="1:24" s="50" customFormat="1">
      <c r="A12" s="58" t="s">
        <v>141</v>
      </c>
      <c r="B12" s="59">
        <f t="shared" si="8"/>
        <v>419577</v>
      </c>
      <c r="C12" s="60">
        <f>+'2014 Poverty Status Data'!E24%</f>
        <v>0.13500000000000001</v>
      </c>
      <c r="D12" s="61" t="str">
        <f t="shared" si="5"/>
        <v>Low</v>
      </c>
      <c r="E12" s="62">
        <f t="shared" si="0"/>
        <v>20978.850000000002</v>
      </c>
      <c r="F12" s="62">
        <f t="shared" si="1"/>
        <v>29370.390000000003</v>
      </c>
      <c r="G12" s="62">
        <f t="shared" si="2"/>
        <v>37761.93</v>
      </c>
      <c r="H12" s="62">
        <f t="shared" si="3"/>
        <v>46153.47</v>
      </c>
      <c r="I12" s="59"/>
      <c r="J12" s="63">
        <f t="shared" si="6"/>
        <v>25174</v>
      </c>
      <c r="K12" s="63">
        <f t="shared" si="7"/>
        <v>41957</v>
      </c>
      <c r="L12" s="75"/>
      <c r="M12" s="59">
        <f t="shared" si="4"/>
        <v>9</v>
      </c>
      <c r="N12" s="59"/>
      <c r="O12" s="183" t="s">
        <v>199</v>
      </c>
      <c r="P12" s="184">
        <v>355853</v>
      </c>
      <c r="Q12" s="184">
        <v>419577</v>
      </c>
      <c r="R12" s="184">
        <v>2813652</v>
      </c>
      <c r="S12" s="184">
        <v>3589082</v>
      </c>
      <c r="X12" s="53"/>
    </row>
    <row r="13" spans="1:24">
      <c r="A13" s="58" t="s">
        <v>142</v>
      </c>
      <c r="B13" s="59">
        <f t="shared" si="8"/>
        <v>102711</v>
      </c>
      <c r="C13" s="60">
        <f>+'2014 Poverty Status Data'!E25%</f>
        <v>0.17499999999999999</v>
      </c>
      <c r="D13" s="61" t="str">
        <f t="shared" si="5"/>
        <v>Mid</v>
      </c>
      <c r="E13" s="62">
        <f t="shared" si="0"/>
        <v>6162.66</v>
      </c>
      <c r="F13" s="62">
        <f t="shared" si="1"/>
        <v>8216.880000000001</v>
      </c>
      <c r="G13" s="62">
        <f t="shared" si="2"/>
        <v>10271.1</v>
      </c>
      <c r="H13" s="62">
        <f t="shared" si="3"/>
        <v>12325.32</v>
      </c>
      <c r="I13" s="4"/>
      <c r="J13" s="34">
        <f t="shared" si="6"/>
        <v>7189</v>
      </c>
      <c r="K13" s="34">
        <f t="shared" si="7"/>
        <v>11298</v>
      </c>
      <c r="L13" s="75"/>
      <c r="M13" s="4">
        <f t="shared" si="4"/>
        <v>25</v>
      </c>
      <c r="N13" s="4"/>
      <c r="O13" s="183" t="s">
        <v>200</v>
      </c>
      <c r="P13" s="184">
        <v>101535</v>
      </c>
      <c r="Q13" s="184">
        <v>102711</v>
      </c>
      <c r="R13" s="184">
        <v>727483</v>
      </c>
      <c r="S13" s="184">
        <v>931729</v>
      </c>
      <c r="X13" s="14"/>
    </row>
    <row r="14" spans="1:24" s="50" customFormat="1">
      <c r="A14" s="58" t="s">
        <v>143</v>
      </c>
      <c r="B14" s="59">
        <f t="shared" si="8"/>
        <v>46960</v>
      </c>
      <c r="C14" s="60"/>
      <c r="D14" s="61"/>
      <c r="E14" s="62"/>
      <c r="F14" s="62"/>
      <c r="G14" s="62"/>
      <c r="H14" s="62"/>
      <c r="I14" s="59"/>
      <c r="J14" s="34"/>
      <c r="K14" s="34"/>
      <c r="L14" s="75"/>
      <c r="M14" s="4"/>
      <c r="N14" s="4"/>
      <c r="O14" s="183" t="s">
        <v>201</v>
      </c>
      <c r="P14" s="184">
        <v>68345</v>
      </c>
      <c r="Q14" s="184">
        <v>46960</v>
      </c>
      <c r="R14" s="184">
        <v>540205</v>
      </c>
      <c r="S14" s="184">
        <v>655510</v>
      </c>
      <c r="X14" s="53"/>
    </row>
    <row r="15" spans="1:24">
      <c r="A15" s="58" t="s">
        <v>144</v>
      </c>
      <c r="B15" s="59">
        <f t="shared" si="8"/>
        <v>2068785</v>
      </c>
      <c r="C15" s="60">
        <f>+'2014 Poverty Status Data'!E27%</f>
        <v>0.22500000000000001</v>
      </c>
      <c r="D15" s="61" t="str">
        <f t="shared" si="5"/>
        <v>High</v>
      </c>
      <c r="E15" s="62">
        <f t="shared" ref="E15:E57" si="9">+IF($M15&lt;18,$B15*0.05,+IF($M15&lt;35,$B15*0.06,)+IF($M15&gt;=35,$B15*0.07))</f>
        <v>144814.95000000001</v>
      </c>
      <c r="F15" s="62">
        <f t="shared" ref="F15:F57" si="10">+IF($M15&lt;18,$B15*0.07,+IF($M15&lt;35,$B15*0.08,)+IF($M15&gt;=35,$B15*0.09))</f>
        <v>186190.65</v>
      </c>
      <c r="G15" s="62">
        <f t="shared" ref="G15:G57" si="11">+IF($M15&lt;18,$B15*0.09,+IF($M15&lt;35,$B15*0.1,)+IF($M15&gt;=35,$B15*0.11))</f>
        <v>227566.35</v>
      </c>
      <c r="H15" s="62">
        <f t="shared" ref="H15:H57" si="12">+IF($M15&lt;18,$B15*0.11,+IF($M15&lt;35,$B15*0.12,)+IF($M15&gt;=35,$B15*0.13))</f>
        <v>268942.05</v>
      </c>
      <c r="I15" s="4"/>
      <c r="J15" s="34">
        <f t="shared" si="6"/>
        <v>165502</v>
      </c>
      <c r="K15" s="34">
        <f t="shared" si="7"/>
        <v>248254</v>
      </c>
      <c r="L15" s="75"/>
      <c r="M15" s="4">
        <f t="shared" ref="M15:M57" si="13">RANK(C15,C$6:C$58,1)</f>
        <v>37</v>
      </c>
      <c r="N15" s="4"/>
      <c r="O15" s="183" t="s">
        <v>202</v>
      </c>
      <c r="P15" s="184">
        <v>1984794</v>
      </c>
      <c r="Q15" s="184">
        <v>2068785</v>
      </c>
      <c r="R15" s="184">
        <v>15770224</v>
      </c>
      <c r="S15" s="184">
        <v>19823803</v>
      </c>
      <c r="X15" s="14"/>
    </row>
    <row r="16" spans="1:24" s="50" customFormat="1">
      <c r="A16" s="58" t="s">
        <v>145</v>
      </c>
      <c r="B16" s="59">
        <f t="shared" si="8"/>
        <v>1267188</v>
      </c>
      <c r="C16" s="60">
        <f>+'2014 Poverty Status Data'!E28%</f>
        <v>0.23399999999999999</v>
      </c>
      <c r="D16" s="61" t="str">
        <f t="shared" si="5"/>
        <v>High</v>
      </c>
      <c r="E16" s="62">
        <f t="shared" si="9"/>
        <v>88703.16</v>
      </c>
      <c r="F16" s="62">
        <f t="shared" si="10"/>
        <v>114046.92</v>
      </c>
      <c r="G16" s="62">
        <f t="shared" si="11"/>
        <v>139390.68</v>
      </c>
      <c r="H16" s="62">
        <f t="shared" si="12"/>
        <v>164734.44</v>
      </c>
      <c r="I16" s="59"/>
      <c r="J16" s="63">
        <f t="shared" si="6"/>
        <v>101375</v>
      </c>
      <c r="K16" s="63">
        <f t="shared" si="7"/>
        <v>152062</v>
      </c>
      <c r="L16" s="75"/>
      <c r="M16" s="59">
        <f t="shared" si="13"/>
        <v>44</v>
      </c>
      <c r="N16" s="59"/>
      <c r="O16" s="183" t="s">
        <v>203</v>
      </c>
      <c r="P16" s="184">
        <v>1225995</v>
      </c>
      <c r="Q16" s="184">
        <v>1267188</v>
      </c>
      <c r="R16" s="184">
        <v>7538231</v>
      </c>
      <c r="S16" s="184">
        <v>10031414</v>
      </c>
      <c r="X16" s="53"/>
    </row>
    <row r="17" spans="1:24">
      <c r="A17" s="58" t="s">
        <v>146</v>
      </c>
      <c r="B17" s="59">
        <f t="shared" si="8"/>
        <v>147696</v>
      </c>
      <c r="C17" s="60">
        <f>+'2014 Poverty Status Data'!E29%</f>
        <v>0.14899999999999999</v>
      </c>
      <c r="D17" s="61" t="str">
        <f t="shared" si="5"/>
        <v>Low</v>
      </c>
      <c r="E17" s="62">
        <f t="shared" si="9"/>
        <v>7384.8</v>
      </c>
      <c r="F17" s="62">
        <f t="shared" si="10"/>
        <v>10338.720000000001</v>
      </c>
      <c r="G17" s="62">
        <f t="shared" si="11"/>
        <v>13292.64</v>
      </c>
      <c r="H17" s="62">
        <f t="shared" si="12"/>
        <v>16246.56</v>
      </c>
      <c r="I17" s="4"/>
      <c r="J17" s="34">
        <f t="shared" si="6"/>
        <v>8861</v>
      </c>
      <c r="K17" s="34">
        <f t="shared" si="7"/>
        <v>14769</v>
      </c>
      <c r="L17" s="75"/>
      <c r="M17" s="4">
        <f t="shared" si="13"/>
        <v>17</v>
      </c>
      <c r="N17" s="4"/>
      <c r="O17" s="183" t="s">
        <v>204</v>
      </c>
      <c r="P17" s="184">
        <v>160748</v>
      </c>
      <c r="Q17" s="184">
        <v>147696</v>
      </c>
      <c r="R17" s="184">
        <v>1063904</v>
      </c>
      <c r="S17" s="184">
        <v>1372348</v>
      </c>
      <c r="X17" s="14"/>
    </row>
    <row r="18" spans="1:24" s="50" customFormat="1">
      <c r="A18" s="58" t="s">
        <v>147</v>
      </c>
      <c r="B18" s="59">
        <f t="shared" si="8"/>
        <v>218485</v>
      </c>
      <c r="C18" s="60">
        <f>+'2014 Poverty Status Data'!E30%</f>
        <v>0.13699999999999998</v>
      </c>
      <c r="D18" s="61" t="str">
        <f t="shared" si="5"/>
        <v>Low</v>
      </c>
      <c r="E18" s="62">
        <f t="shared" si="9"/>
        <v>10924.25</v>
      </c>
      <c r="F18" s="62">
        <f t="shared" si="10"/>
        <v>15293.95</v>
      </c>
      <c r="G18" s="62">
        <f t="shared" si="11"/>
        <v>19663.649999999998</v>
      </c>
      <c r="H18" s="62">
        <f t="shared" si="12"/>
        <v>24033.35</v>
      </c>
      <c r="I18" s="59"/>
      <c r="J18" s="63">
        <f t="shared" si="6"/>
        <v>13109</v>
      </c>
      <c r="K18" s="63">
        <f t="shared" si="7"/>
        <v>21848</v>
      </c>
      <c r="L18" s="75"/>
      <c r="M18" s="59">
        <f t="shared" si="13"/>
        <v>11</v>
      </c>
      <c r="N18" s="59"/>
      <c r="O18" s="183" t="s">
        <v>205</v>
      </c>
      <c r="P18" s="184">
        <v>212595</v>
      </c>
      <c r="Q18" s="184">
        <v>218485</v>
      </c>
      <c r="R18" s="184">
        <v>1199156</v>
      </c>
      <c r="S18" s="184">
        <v>1630236</v>
      </c>
      <c r="X18" s="53"/>
    </row>
    <row r="19" spans="1:24">
      <c r="A19" s="58" t="s">
        <v>148</v>
      </c>
      <c r="B19" s="59">
        <f t="shared" si="8"/>
        <v>1537168</v>
      </c>
      <c r="C19" s="60">
        <f>+'2014 Poverty Status Data'!E31%</f>
        <v>0.21600000000000003</v>
      </c>
      <c r="D19" s="61" t="str">
        <f t="shared" si="5"/>
        <v>Mid</v>
      </c>
      <c r="E19" s="62">
        <f t="shared" si="9"/>
        <v>92230.080000000002</v>
      </c>
      <c r="F19" s="62">
        <f t="shared" si="10"/>
        <v>122973.44</v>
      </c>
      <c r="G19" s="62">
        <f t="shared" si="11"/>
        <v>153716.80000000002</v>
      </c>
      <c r="H19" s="62">
        <f t="shared" si="12"/>
        <v>184460.16</v>
      </c>
      <c r="I19" s="4"/>
      <c r="J19" s="34">
        <f t="shared" si="6"/>
        <v>107601</v>
      </c>
      <c r="K19" s="34">
        <f t="shared" si="7"/>
        <v>169088</v>
      </c>
      <c r="L19" s="75"/>
      <c r="M19" s="4">
        <f t="shared" si="13"/>
        <v>32</v>
      </c>
      <c r="N19" s="4"/>
      <c r="O19" s="183" t="s">
        <v>206</v>
      </c>
      <c r="P19" s="184">
        <v>1451241</v>
      </c>
      <c r="Q19" s="184">
        <v>1537168</v>
      </c>
      <c r="R19" s="184">
        <v>9865054</v>
      </c>
      <c r="S19" s="184">
        <v>12853463</v>
      </c>
      <c r="X19" s="14"/>
    </row>
    <row r="20" spans="1:24" s="50" customFormat="1">
      <c r="A20" s="58" t="s">
        <v>149</v>
      </c>
      <c r="B20" s="59">
        <f t="shared" si="8"/>
        <v>810420</v>
      </c>
      <c r="C20" s="60">
        <f>+'2014 Poverty Status Data'!E32%</f>
        <v>0.218</v>
      </c>
      <c r="D20" s="61" t="str">
        <f t="shared" si="5"/>
        <v>Mid</v>
      </c>
      <c r="E20" s="62">
        <f t="shared" si="9"/>
        <v>48625.2</v>
      </c>
      <c r="F20" s="62">
        <f t="shared" si="10"/>
        <v>64833.599999999999</v>
      </c>
      <c r="G20" s="62">
        <f t="shared" si="11"/>
        <v>81042</v>
      </c>
      <c r="H20" s="62">
        <f t="shared" si="12"/>
        <v>97250.4</v>
      </c>
      <c r="I20" s="59"/>
      <c r="J20" s="63">
        <f t="shared" si="6"/>
        <v>56729</v>
      </c>
      <c r="K20" s="63">
        <f t="shared" si="7"/>
        <v>89146</v>
      </c>
      <c r="L20" s="75"/>
      <c r="M20" s="59">
        <f t="shared" si="13"/>
        <v>33</v>
      </c>
      <c r="N20" s="59"/>
      <c r="O20" s="183" t="s">
        <v>207</v>
      </c>
      <c r="P20" s="184">
        <v>771507</v>
      </c>
      <c r="Q20" s="184">
        <v>810420</v>
      </c>
      <c r="R20" s="184">
        <v>5011856</v>
      </c>
      <c r="S20" s="184">
        <v>6593783</v>
      </c>
      <c r="X20" s="53"/>
    </row>
    <row r="21" spans="1:24">
      <c r="A21" s="58" t="s">
        <v>150</v>
      </c>
      <c r="B21" s="59">
        <f t="shared" si="8"/>
        <v>365945</v>
      </c>
      <c r="C21" s="60">
        <f>+'2014 Poverty Status Data'!E33%</f>
        <v>0.13600000000000001</v>
      </c>
      <c r="D21" s="61" t="str">
        <f t="shared" si="5"/>
        <v>Low</v>
      </c>
      <c r="E21" s="62">
        <f t="shared" si="9"/>
        <v>18297.25</v>
      </c>
      <c r="F21" s="62">
        <f t="shared" si="10"/>
        <v>25616.15</v>
      </c>
      <c r="G21" s="62">
        <f t="shared" si="11"/>
        <v>32935.049999999996</v>
      </c>
      <c r="H21" s="62">
        <f t="shared" si="12"/>
        <v>40253.949999999997</v>
      </c>
      <c r="I21" s="4"/>
      <c r="J21" s="34">
        <f t="shared" si="6"/>
        <v>21956</v>
      </c>
      <c r="K21" s="34">
        <f t="shared" si="7"/>
        <v>36594</v>
      </c>
      <c r="L21" s="75"/>
      <c r="M21" s="4">
        <f t="shared" si="13"/>
        <v>10</v>
      </c>
      <c r="N21" s="4"/>
      <c r="O21" s="183" t="s">
        <v>208</v>
      </c>
      <c r="P21" s="184">
        <v>360009</v>
      </c>
      <c r="Q21" s="184">
        <v>365945</v>
      </c>
      <c r="R21" s="184">
        <v>2379619</v>
      </c>
      <c r="S21" s="184">
        <v>3105573</v>
      </c>
      <c r="X21" s="14"/>
    </row>
    <row r="22" spans="1:24" s="50" customFormat="1">
      <c r="A22" s="58" t="s">
        <v>151</v>
      </c>
      <c r="B22" s="59">
        <f t="shared" si="8"/>
        <v>359042</v>
      </c>
      <c r="C22" s="60">
        <f>+'2014 Poverty Status Data'!E34%</f>
        <v>0.13699999999999998</v>
      </c>
      <c r="D22" s="61" t="str">
        <f t="shared" si="5"/>
        <v>Low</v>
      </c>
      <c r="E22" s="62">
        <f t="shared" si="9"/>
        <v>17952.100000000002</v>
      </c>
      <c r="F22" s="62">
        <f t="shared" si="10"/>
        <v>25132.940000000002</v>
      </c>
      <c r="G22" s="62">
        <f t="shared" si="11"/>
        <v>32313.78</v>
      </c>
      <c r="H22" s="62">
        <f t="shared" si="12"/>
        <v>39494.620000000003</v>
      </c>
      <c r="I22" s="59"/>
      <c r="J22" s="63">
        <f t="shared" si="6"/>
        <v>21542</v>
      </c>
      <c r="K22" s="63">
        <f t="shared" si="7"/>
        <v>35904</v>
      </c>
      <c r="L22" s="75"/>
      <c r="M22" s="59">
        <f t="shared" si="13"/>
        <v>11</v>
      </c>
      <c r="N22" s="59"/>
      <c r="O22" s="183" t="s">
        <v>209</v>
      </c>
      <c r="P22" s="184">
        <v>363622</v>
      </c>
      <c r="Q22" s="184">
        <v>359042</v>
      </c>
      <c r="R22" s="184">
        <v>2158597</v>
      </c>
      <c r="S22" s="184">
        <v>2881261</v>
      </c>
      <c r="X22" s="53"/>
    </row>
    <row r="23" spans="1:24">
      <c r="A23" s="58" t="s">
        <v>152</v>
      </c>
      <c r="B23" s="59">
        <f t="shared" si="8"/>
        <v>510744</v>
      </c>
      <c r="C23" s="60">
        <f>+'2014 Poverty Status Data'!E35%</f>
        <v>0.27100000000000002</v>
      </c>
      <c r="D23" s="61" t="str">
        <f t="shared" si="5"/>
        <v>High</v>
      </c>
      <c r="E23" s="62">
        <f t="shared" si="9"/>
        <v>35752.080000000002</v>
      </c>
      <c r="F23" s="62">
        <f t="shared" si="10"/>
        <v>45966.96</v>
      </c>
      <c r="G23" s="62">
        <f t="shared" si="11"/>
        <v>56181.840000000004</v>
      </c>
      <c r="H23" s="62">
        <f t="shared" si="12"/>
        <v>66396.72</v>
      </c>
      <c r="I23" s="4"/>
      <c r="J23" s="34">
        <f t="shared" si="6"/>
        <v>40859</v>
      </c>
      <c r="K23" s="34">
        <f t="shared" si="7"/>
        <v>61289</v>
      </c>
      <c r="L23" s="75"/>
      <c r="M23" s="4">
        <f t="shared" si="13"/>
        <v>47</v>
      </c>
      <c r="N23" s="4"/>
      <c r="O23" s="183" t="s">
        <v>210</v>
      </c>
      <c r="P23" s="184">
        <v>501870</v>
      </c>
      <c r="Q23" s="184">
        <v>510744</v>
      </c>
      <c r="R23" s="184">
        <v>3381406</v>
      </c>
      <c r="S23" s="184">
        <v>4394020</v>
      </c>
      <c r="X23" s="14"/>
    </row>
    <row r="24" spans="1:24" s="50" customFormat="1">
      <c r="A24" s="58" t="s">
        <v>153</v>
      </c>
      <c r="B24" s="59">
        <f t="shared" si="8"/>
        <v>552419</v>
      </c>
      <c r="C24" s="60">
        <f>+'2014 Poverty Status Data'!E36%</f>
        <v>0.30199999999999999</v>
      </c>
      <c r="D24" s="61" t="str">
        <f t="shared" si="5"/>
        <v>High</v>
      </c>
      <c r="E24" s="62">
        <f t="shared" si="9"/>
        <v>38669.33</v>
      </c>
      <c r="F24" s="62">
        <f t="shared" si="10"/>
        <v>49717.71</v>
      </c>
      <c r="G24" s="62">
        <f t="shared" si="11"/>
        <v>60766.090000000004</v>
      </c>
      <c r="H24" s="62">
        <f t="shared" si="12"/>
        <v>71814.47</v>
      </c>
      <c r="I24" s="59"/>
      <c r="J24" s="63">
        <f t="shared" si="6"/>
        <v>44193</v>
      </c>
      <c r="K24" s="63">
        <f t="shared" si="7"/>
        <v>66290</v>
      </c>
      <c r="L24" s="75"/>
      <c r="M24" s="59">
        <f t="shared" si="13"/>
        <v>50</v>
      </c>
      <c r="N24" s="59"/>
      <c r="O24" s="183" t="s">
        <v>211</v>
      </c>
      <c r="P24" s="184">
        <v>561073</v>
      </c>
      <c r="Q24" s="184">
        <v>552419</v>
      </c>
      <c r="R24" s="184">
        <v>3517292</v>
      </c>
      <c r="S24" s="184">
        <v>4630784</v>
      </c>
      <c r="X24" s="53"/>
    </row>
    <row r="25" spans="1:24">
      <c r="A25" s="58" t="s">
        <v>154</v>
      </c>
      <c r="B25" s="59">
        <f t="shared" si="8"/>
        <v>137791</v>
      </c>
      <c r="C25" s="60">
        <f>+'2014 Poverty Status Data'!E37%</f>
        <v>0.19</v>
      </c>
      <c r="D25" s="61" t="str">
        <f t="shared" si="5"/>
        <v>Mid</v>
      </c>
      <c r="E25" s="62">
        <f t="shared" si="9"/>
        <v>8267.4599999999991</v>
      </c>
      <c r="F25" s="62">
        <f t="shared" si="10"/>
        <v>11023.28</v>
      </c>
      <c r="G25" s="62">
        <f t="shared" si="11"/>
        <v>13779.1</v>
      </c>
      <c r="H25" s="62">
        <f t="shared" si="12"/>
        <v>16534.919999999998</v>
      </c>
      <c r="I25" s="4"/>
      <c r="J25" s="34">
        <f t="shared" si="6"/>
        <v>9645</v>
      </c>
      <c r="K25" s="34">
        <f t="shared" si="7"/>
        <v>15157</v>
      </c>
      <c r="L25" s="75"/>
      <c r="M25" s="4">
        <f t="shared" si="13"/>
        <v>29</v>
      </c>
      <c r="N25" s="4"/>
      <c r="O25" s="183" t="s">
        <v>212</v>
      </c>
      <c r="P25" s="184">
        <v>121186</v>
      </c>
      <c r="Q25" s="184">
        <v>137791</v>
      </c>
      <c r="R25" s="184">
        <v>1069723</v>
      </c>
      <c r="S25" s="184">
        <v>1328700</v>
      </c>
      <c r="X25" s="14"/>
    </row>
    <row r="26" spans="1:24" s="50" customFormat="1">
      <c r="A26" s="58" t="s">
        <v>155</v>
      </c>
      <c r="B26" s="59">
        <f t="shared" si="8"/>
        <v>680203</v>
      </c>
      <c r="C26" s="60">
        <f>+'2014 Poverty Status Data'!E38%</f>
        <v>0.14099999999999999</v>
      </c>
      <c r="D26" s="61" t="str">
        <f t="shared" si="5"/>
        <v>Low</v>
      </c>
      <c r="E26" s="62">
        <f t="shared" si="9"/>
        <v>34010.15</v>
      </c>
      <c r="F26" s="62">
        <f t="shared" si="10"/>
        <v>47614.210000000006</v>
      </c>
      <c r="G26" s="62">
        <f t="shared" si="11"/>
        <v>61218.27</v>
      </c>
      <c r="H26" s="62">
        <f t="shared" si="12"/>
        <v>74822.33</v>
      </c>
      <c r="I26" s="59"/>
      <c r="J26" s="63">
        <f t="shared" si="6"/>
        <v>40812</v>
      </c>
      <c r="K26" s="63">
        <f t="shared" si="7"/>
        <v>68020</v>
      </c>
      <c r="L26" s="75"/>
      <c r="M26" s="59">
        <f t="shared" si="13"/>
        <v>13</v>
      </c>
      <c r="N26" s="59"/>
      <c r="O26" s="183" t="s">
        <v>213</v>
      </c>
      <c r="P26" s="184">
        <v>670341</v>
      </c>
      <c r="Q26" s="184">
        <v>680203</v>
      </c>
      <c r="R26" s="184">
        <v>4596736</v>
      </c>
      <c r="S26" s="184">
        <v>5947280</v>
      </c>
      <c r="X26" s="53"/>
    </row>
    <row r="27" spans="1:24">
      <c r="A27" s="58" t="s">
        <v>156</v>
      </c>
      <c r="B27" s="59">
        <f t="shared" si="8"/>
        <v>725097</v>
      </c>
      <c r="C27" s="60">
        <f>+'2014 Poverty Status Data'!E39%</f>
        <v>0.16600000000000001</v>
      </c>
      <c r="D27" s="61" t="str">
        <f t="shared" si="5"/>
        <v>Mid</v>
      </c>
      <c r="E27" s="62">
        <f t="shared" si="9"/>
        <v>43505.82</v>
      </c>
      <c r="F27" s="62">
        <f t="shared" si="10"/>
        <v>58007.76</v>
      </c>
      <c r="G27" s="62">
        <f t="shared" si="11"/>
        <v>72509.7</v>
      </c>
      <c r="H27" s="62">
        <f t="shared" si="12"/>
        <v>87011.64</v>
      </c>
      <c r="I27" s="4"/>
      <c r="J27" s="34">
        <f t="shared" si="6"/>
        <v>50756</v>
      </c>
      <c r="K27" s="34">
        <f t="shared" si="7"/>
        <v>79760</v>
      </c>
      <c r="L27" s="75"/>
      <c r="M27" s="4">
        <f t="shared" si="13"/>
        <v>22</v>
      </c>
      <c r="N27" s="4"/>
      <c r="O27" s="183" t="s">
        <v>214</v>
      </c>
      <c r="P27" s="184">
        <v>665371</v>
      </c>
      <c r="Q27" s="184">
        <v>725097</v>
      </c>
      <c r="R27" s="184">
        <v>5349320</v>
      </c>
      <c r="S27" s="184">
        <v>6739788</v>
      </c>
      <c r="X27" s="14"/>
    </row>
    <row r="28" spans="1:24" s="50" customFormat="1">
      <c r="A28" s="58" t="s">
        <v>157</v>
      </c>
      <c r="B28" s="59">
        <f t="shared" si="8"/>
        <v>1171969</v>
      </c>
      <c r="C28" s="60">
        <f>+'2014 Poverty Status Data'!E40%</f>
        <v>0.188</v>
      </c>
      <c r="D28" s="61" t="str">
        <f t="shared" si="5"/>
        <v>Mid</v>
      </c>
      <c r="E28" s="62">
        <f t="shared" si="9"/>
        <v>70318.14</v>
      </c>
      <c r="F28" s="62">
        <f t="shared" si="10"/>
        <v>93757.52</v>
      </c>
      <c r="G28" s="62">
        <f t="shared" si="11"/>
        <v>117196.90000000001</v>
      </c>
      <c r="H28" s="62">
        <f t="shared" si="12"/>
        <v>140636.28</v>
      </c>
      <c r="I28" s="59"/>
      <c r="J28" s="63">
        <f t="shared" si="6"/>
        <v>82037</v>
      </c>
      <c r="K28" s="63">
        <f t="shared" si="7"/>
        <v>128916</v>
      </c>
      <c r="L28" s="75"/>
      <c r="M28" s="59">
        <f t="shared" si="13"/>
        <v>28</v>
      </c>
      <c r="N28" s="59"/>
      <c r="O28" s="183" t="s">
        <v>215</v>
      </c>
      <c r="P28" s="184">
        <v>1051821</v>
      </c>
      <c r="Q28" s="184">
        <v>1171969</v>
      </c>
      <c r="R28" s="184">
        <v>7681880</v>
      </c>
      <c r="S28" s="184">
        <v>9905670</v>
      </c>
      <c r="X28" s="53"/>
    </row>
    <row r="29" spans="1:24">
      <c r="A29" s="58" t="s">
        <v>158</v>
      </c>
      <c r="B29" s="59">
        <f t="shared" si="8"/>
        <v>644210</v>
      </c>
      <c r="C29" s="60">
        <f>+'2014 Poverty Status Data'!E41%</f>
        <v>0.125</v>
      </c>
      <c r="D29" s="61" t="str">
        <f t="shared" si="5"/>
        <v>Low</v>
      </c>
      <c r="E29" s="62">
        <f t="shared" si="9"/>
        <v>32210.5</v>
      </c>
      <c r="F29" s="62">
        <f t="shared" si="10"/>
        <v>45094.700000000004</v>
      </c>
      <c r="G29" s="62">
        <f t="shared" si="11"/>
        <v>57978.9</v>
      </c>
      <c r="H29" s="62">
        <f t="shared" si="12"/>
        <v>70863.100000000006</v>
      </c>
      <c r="I29" s="4"/>
      <c r="J29" s="34">
        <f t="shared" si="6"/>
        <v>38652</v>
      </c>
      <c r="K29" s="34">
        <f t="shared" si="7"/>
        <v>64421</v>
      </c>
      <c r="L29" s="75"/>
      <c r="M29" s="4">
        <f t="shared" si="13"/>
        <v>7</v>
      </c>
      <c r="N29" s="4"/>
      <c r="O29" s="183" t="s">
        <v>216</v>
      </c>
      <c r="P29" s="184">
        <v>637616</v>
      </c>
      <c r="Q29" s="184">
        <v>644210</v>
      </c>
      <c r="R29" s="184">
        <v>4172517</v>
      </c>
      <c r="S29" s="184">
        <v>5454343</v>
      </c>
      <c r="X29" s="14"/>
    </row>
    <row r="30" spans="1:24" s="50" customFormat="1">
      <c r="A30" s="58" t="s">
        <v>159</v>
      </c>
      <c r="B30" s="59">
        <f t="shared" si="8"/>
        <v>368706</v>
      </c>
      <c r="C30" s="60">
        <f>+'2014 Poverty Status Data'!E42%</f>
        <v>0.22899999999999998</v>
      </c>
      <c r="D30" s="61" t="str">
        <f t="shared" si="5"/>
        <v>High</v>
      </c>
      <c r="E30" s="62">
        <f t="shared" si="9"/>
        <v>25809.420000000002</v>
      </c>
      <c r="F30" s="62">
        <f t="shared" si="10"/>
        <v>33183.54</v>
      </c>
      <c r="G30" s="62">
        <f t="shared" si="11"/>
        <v>40557.660000000003</v>
      </c>
      <c r="H30" s="62">
        <f t="shared" si="12"/>
        <v>47931.78</v>
      </c>
      <c r="I30" s="59"/>
      <c r="J30" s="63">
        <f t="shared" si="6"/>
        <v>29496</v>
      </c>
      <c r="K30" s="63">
        <f t="shared" si="7"/>
        <v>44244</v>
      </c>
      <c r="L30" s="75"/>
      <c r="M30" s="59">
        <f t="shared" si="13"/>
        <v>40</v>
      </c>
      <c r="N30" s="59"/>
      <c r="O30" s="183" t="s">
        <v>217</v>
      </c>
      <c r="P30" s="184">
        <v>362562</v>
      </c>
      <c r="Q30" s="184">
        <v>368706</v>
      </c>
      <c r="R30" s="184">
        <v>2247717</v>
      </c>
      <c r="S30" s="184">
        <v>2978985</v>
      </c>
      <c r="X30" s="53"/>
    </row>
    <row r="31" spans="1:24">
      <c r="A31" s="58" t="s">
        <v>160</v>
      </c>
      <c r="B31" s="59">
        <f t="shared" si="8"/>
        <v>706347</v>
      </c>
      <c r="C31" s="60">
        <f>+'2014 Poverty Status Data'!E43%</f>
        <v>0.13200000000000001</v>
      </c>
      <c r="D31" s="61" t="str">
        <f t="shared" si="5"/>
        <v>Low</v>
      </c>
      <c r="E31" s="62">
        <f t="shared" si="9"/>
        <v>35317.35</v>
      </c>
      <c r="F31" s="62">
        <f t="shared" si="10"/>
        <v>49444.290000000008</v>
      </c>
      <c r="G31" s="62">
        <f t="shared" si="11"/>
        <v>63571.229999999996</v>
      </c>
      <c r="H31" s="62">
        <f t="shared" si="12"/>
        <v>77698.17</v>
      </c>
      <c r="I31" s="4"/>
      <c r="J31" s="34">
        <f t="shared" si="6"/>
        <v>42380</v>
      </c>
      <c r="K31" s="34">
        <f t="shared" si="7"/>
        <v>70634</v>
      </c>
      <c r="L31" s="75"/>
      <c r="M31" s="4">
        <f t="shared" si="13"/>
        <v>8</v>
      </c>
      <c r="N31" s="4"/>
      <c r="O31" s="183" t="s">
        <v>218</v>
      </c>
      <c r="P31" s="184">
        <v>686243</v>
      </c>
      <c r="Q31" s="184">
        <v>706347</v>
      </c>
      <c r="R31" s="184">
        <v>4653169</v>
      </c>
      <c r="S31" s="184">
        <v>6045759</v>
      </c>
      <c r="X31" s="14"/>
    </row>
    <row r="32" spans="1:24" s="50" customFormat="1">
      <c r="A32" s="58" t="s">
        <v>161</v>
      </c>
      <c r="B32" s="59">
        <f t="shared" si="8"/>
        <v>112417</v>
      </c>
      <c r="C32" s="60">
        <f>+'2014 Poverty Status Data'!E44%</f>
        <v>0.14400000000000002</v>
      </c>
      <c r="D32" s="61" t="str">
        <f t="shared" si="5"/>
        <v>Low</v>
      </c>
      <c r="E32" s="62">
        <f t="shared" si="9"/>
        <v>5620.85</v>
      </c>
      <c r="F32" s="62">
        <f t="shared" si="10"/>
        <v>7869.1900000000005</v>
      </c>
      <c r="G32" s="62">
        <f t="shared" si="11"/>
        <v>10117.529999999999</v>
      </c>
      <c r="H32" s="62">
        <f t="shared" si="12"/>
        <v>12365.87</v>
      </c>
      <c r="I32" s="59"/>
      <c r="J32" s="63">
        <f t="shared" si="6"/>
        <v>6745</v>
      </c>
      <c r="K32" s="63">
        <f t="shared" si="7"/>
        <v>11241</v>
      </c>
      <c r="L32" s="75"/>
      <c r="M32" s="59">
        <f t="shared" si="13"/>
        <v>16</v>
      </c>
      <c r="N32" s="59"/>
      <c r="O32" s="183" t="s">
        <v>219</v>
      </c>
      <c r="P32" s="184">
        <v>112607</v>
      </c>
      <c r="Q32" s="184">
        <v>112417</v>
      </c>
      <c r="R32" s="184">
        <v>794725</v>
      </c>
      <c r="S32" s="184">
        <v>1019749</v>
      </c>
      <c r="X32" s="53"/>
    </row>
    <row r="33" spans="1:24">
      <c r="A33" s="58" t="s">
        <v>162</v>
      </c>
      <c r="B33" s="59">
        <f t="shared" si="8"/>
        <v>229850</v>
      </c>
      <c r="C33" s="60">
        <f>+'2014 Poverty Status Data'!E45%</f>
        <v>0.17600000000000002</v>
      </c>
      <c r="D33" s="61" t="str">
        <f t="shared" si="5"/>
        <v>Mid</v>
      </c>
      <c r="E33" s="62">
        <f t="shared" si="9"/>
        <v>13791</v>
      </c>
      <c r="F33" s="62">
        <f t="shared" si="10"/>
        <v>18388</v>
      </c>
      <c r="G33" s="62">
        <f t="shared" si="11"/>
        <v>22985</v>
      </c>
      <c r="H33" s="62">
        <f t="shared" si="12"/>
        <v>27582</v>
      </c>
      <c r="I33" s="4"/>
      <c r="J33" s="34">
        <f t="shared" si="6"/>
        <v>16089</v>
      </c>
      <c r="K33" s="34">
        <f t="shared" si="7"/>
        <v>25283</v>
      </c>
      <c r="L33" s="75"/>
      <c r="M33" s="4">
        <f t="shared" si="13"/>
        <v>26</v>
      </c>
      <c r="N33" s="4"/>
      <c r="O33" s="183" t="s">
        <v>220</v>
      </c>
      <c r="P33" s="184">
        <v>236759</v>
      </c>
      <c r="Q33" s="184">
        <v>229850</v>
      </c>
      <c r="R33" s="184">
        <v>1408164</v>
      </c>
      <c r="S33" s="184">
        <v>1874773</v>
      </c>
      <c r="X33" s="14"/>
    </row>
    <row r="34" spans="1:24" s="50" customFormat="1">
      <c r="A34" s="58" t="s">
        <v>163</v>
      </c>
      <c r="B34" s="59">
        <f t="shared" si="8"/>
        <v>334505</v>
      </c>
      <c r="C34" s="60">
        <f>+'2014 Poverty Status Data'!E46%</f>
        <v>0.23899999999999999</v>
      </c>
      <c r="D34" s="61" t="str">
        <f t="shared" si="5"/>
        <v>High</v>
      </c>
      <c r="E34" s="62">
        <f t="shared" si="9"/>
        <v>23415.350000000002</v>
      </c>
      <c r="F34" s="62">
        <f t="shared" si="10"/>
        <v>30105.449999999997</v>
      </c>
      <c r="G34" s="62">
        <f t="shared" si="11"/>
        <v>36795.550000000003</v>
      </c>
      <c r="H34" s="62">
        <f t="shared" si="12"/>
        <v>43485.65</v>
      </c>
      <c r="I34" s="59"/>
      <c r="J34" s="63">
        <f t="shared" si="6"/>
        <v>26760</v>
      </c>
      <c r="K34" s="63">
        <f t="shared" si="7"/>
        <v>40140</v>
      </c>
      <c r="L34" s="75"/>
      <c r="M34" s="59">
        <f t="shared" si="13"/>
        <v>46</v>
      </c>
      <c r="N34" s="59"/>
      <c r="O34" s="183" t="s">
        <v>221</v>
      </c>
      <c r="P34" s="184">
        <v>328720</v>
      </c>
      <c r="Q34" s="184">
        <v>334505</v>
      </c>
      <c r="R34" s="184">
        <v>2163958</v>
      </c>
      <c r="S34" s="184">
        <v>2827183</v>
      </c>
      <c r="X34" s="53"/>
    </row>
    <row r="35" spans="1:24">
      <c r="A35" s="58" t="s">
        <v>164</v>
      </c>
      <c r="B35" s="59">
        <f t="shared" si="8"/>
        <v>145605</v>
      </c>
      <c r="C35" s="60">
        <f>+'2014 Poverty Status Data'!E47%</f>
        <v>0.11</v>
      </c>
      <c r="D35" s="61" t="str">
        <f t="shared" si="5"/>
        <v>Low</v>
      </c>
      <c r="E35" s="62">
        <f t="shared" si="9"/>
        <v>7280.25</v>
      </c>
      <c r="F35" s="62">
        <f t="shared" si="10"/>
        <v>10192.35</v>
      </c>
      <c r="G35" s="62">
        <f t="shared" si="11"/>
        <v>13104.449999999999</v>
      </c>
      <c r="H35" s="62">
        <f t="shared" si="12"/>
        <v>16016.55</v>
      </c>
      <c r="I35" s="4"/>
      <c r="J35" s="34">
        <f t="shared" si="6"/>
        <v>8736</v>
      </c>
      <c r="K35" s="34">
        <f t="shared" si="7"/>
        <v>14560</v>
      </c>
      <c r="L35" s="75"/>
      <c r="M35" s="4">
        <f t="shared" si="13"/>
        <v>6</v>
      </c>
      <c r="N35" s="4"/>
      <c r="O35" s="183" t="s">
        <v>222</v>
      </c>
      <c r="P35" s="184">
        <v>121536</v>
      </c>
      <c r="Q35" s="184">
        <v>145605</v>
      </c>
      <c r="R35" s="184">
        <v>1058281</v>
      </c>
      <c r="S35" s="184">
        <v>1325422</v>
      </c>
      <c r="X35" s="14"/>
    </row>
    <row r="36" spans="1:24" s="50" customFormat="1">
      <c r="A36" s="58" t="s">
        <v>165</v>
      </c>
      <c r="B36" s="59">
        <f t="shared" si="8"/>
        <v>1040821</v>
      </c>
      <c r="C36" s="60">
        <f>+'2014 Poverty Status Data'!E48%</f>
        <v>0.159</v>
      </c>
      <c r="D36" s="61" t="str">
        <f t="shared" si="5"/>
        <v>Mid</v>
      </c>
      <c r="E36" s="62">
        <f t="shared" si="9"/>
        <v>62449.259999999995</v>
      </c>
      <c r="F36" s="62">
        <f t="shared" si="10"/>
        <v>83265.680000000008</v>
      </c>
      <c r="G36" s="62">
        <f t="shared" si="11"/>
        <v>104082.1</v>
      </c>
      <c r="H36" s="62">
        <f t="shared" si="12"/>
        <v>124898.51999999999</v>
      </c>
      <c r="I36" s="59"/>
      <c r="J36" s="63">
        <f t="shared" si="6"/>
        <v>72857</v>
      </c>
      <c r="K36" s="63">
        <f t="shared" si="7"/>
        <v>114490</v>
      </c>
      <c r="L36" s="75"/>
      <c r="M36" s="59">
        <f t="shared" si="13"/>
        <v>20</v>
      </c>
      <c r="N36" s="59"/>
      <c r="O36" s="183" t="s">
        <v>223</v>
      </c>
      <c r="P36" s="184">
        <v>971251</v>
      </c>
      <c r="Q36" s="184">
        <v>1040821</v>
      </c>
      <c r="R36" s="184">
        <v>6916436</v>
      </c>
      <c r="S36" s="184">
        <v>8928508</v>
      </c>
      <c r="X36" s="53"/>
    </row>
    <row r="37" spans="1:24">
      <c r="A37" s="58" t="s">
        <v>166</v>
      </c>
      <c r="B37" s="59">
        <f t="shared" si="8"/>
        <v>250927</v>
      </c>
      <c r="C37" s="60">
        <f>+'2014 Poverty Status Data'!E49%</f>
        <v>0.23600000000000002</v>
      </c>
      <c r="D37" s="61" t="str">
        <f t="shared" si="5"/>
        <v>High</v>
      </c>
      <c r="E37" s="62">
        <f t="shared" si="9"/>
        <v>17564.890000000003</v>
      </c>
      <c r="F37" s="62">
        <f t="shared" si="10"/>
        <v>22583.43</v>
      </c>
      <c r="G37" s="62">
        <f t="shared" si="11"/>
        <v>27601.97</v>
      </c>
      <c r="H37" s="62">
        <f t="shared" si="12"/>
        <v>32620.510000000002</v>
      </c>
      <c r="I37" s="4"/>
      <c r="J37" s="34">
        <f t="shared" si="6"/>
        <v>20074</v>
      </c>
      <c r="K37" s="34">
        <f t="shared" si="7"/>
        <v>30111</v>
      </c>
      <c r="L37" s="75"/>
      <c r="M37" s="4">
        <f t="shared" si="13"/>
        <v>45</v>
      </c>
      <c r="N37" s="4"/>
      <c r="O37" s="183" t="s">
        <v>224</v>
      </c>
      <c r="P37" s="184">
        <v>251022</v>
      </c>
      <c r="Q37" s="184">
        <v>250927</v>
      </c>
      <c r="R37" s="184">
        <v>1570913</v>
      </c>
      <c r="S37" s="184">
        <v>2072862</v>
      </c>
      <c r="X37" s="14"/>
    </row>
    <row r="38" spans="1:24" s="50" customFormat="1">
      <c r="A38" s="58" t="s">
        <v>167</v>
      </c>
      <c r="B38" s="59">
        <f t="shared" si="8"/>
        <v>2133308</v>
      </c>
      <c r="C38" s="60">
        <f>+'2014 Poverty Status Data'!E50%</f>
        <v>0.184</v>
      </c>
      <c r="D38" s="61" t="str">
        <f t="shared" si="5"/>
        <v>Mid</v>
      </c>
      <c r="E38" s="62">
        <f t="shared" si="9"/>
        <v>127998.48</v>
      </c>
      <c r="F38" s="62">
        <f t="shared" si="10"/>
        <v>170664.64</v>
      </c>
      <c r="G38" s="62">
        <f t="shared" si="11"/>
        <v>213330.80000000002</v>
      </c>
      <c r="H38" s="62">
        <f t="shared" si="12"/>
        <v>255996.96</v>
      </c>
      <c r="I38" s="59"/>
      <c r="J38" s="63">
        <f t="shared" si="6"/>
        <v>149331</v>
      </c>
      <c r="K38" s="63">
        <f t="shared" si="7"/>
        <v>234663</v>
      </c>
      <c r="L38" s="75"/>
      <c r="M38" s="59">
        <f t="shared" si="13"/>
        <v>27</v>
      </c>
      <c r="N38" s="59"/>
      <c r="O38" s="183" t="s">
        <v>225</v>
      </c>
      <c r="P38" s="184">
        <v>2095596</v>
      </c>
      <c r="Q38" s="184">
        <v>2133308</v>
      </c>
      <c r="R38" s="184">
        <v>15491177</v>
      </c>
      <c r="S38" s="184">
        <v>19720081</v>
      </c>
      <c r="X38" s="53"/>
    </row>
    <row r="39" spans="1:24">
      <c r="A39" s="58" t="s">
        <v>168</v>
      </c>
      <c r="B39" s="59">
        <f t="shared" si="8"/>
        <v>1163875</v>
      </c>
      <c r="C39" s="60">
        <f>+'2014 Poverty Status Data'!E51%</f>
        <v>0.23100000000000001</v>
      </c>
      <c r="D39" s="61" t="str">
        <f t="shared" si="5"/>
        <v>High</v>
      </c>
      <c r="E39" s="62">
        <f t="shared" si="9"/>
        <v>81471.250000000015</v>
      </c>
      <c r="F39" s="62">
        <f t="shared" si="10"/>
        <v>104748.75</v>
      </c>
      <c r="G39" s="62">
        <f t="shared" si="11"/>
        <v>128026.25</v>
      </c>
      <c r="H39" s="62">
        <f t="shared" si="12"/>
        <v>151303.75</v>
      </c>
      <c r="I39" s="4"/>
      <c r="J39" s="34">
        <f t="shared" si="6"/>
        <v>93110</v>
      </c>
      <c r="K39" s="34">
        <f t="shared" si="7"/>
        <v>139665</v>
      </c>
      <c r="L39" s="75"/>
      <c r="M39" s="4">
        <f t="shared" si="13"/>
        <v>41</v>
      </c>
      <c r="N39" s="4"/>
      <c r="O39" s="183" t="s">
        <v>226</v>
      </c>
      <c r="P39" s="184">
        <v>1123664</v>
      </c>
      <c r="Q39" s="184">
        <v>1163875</v>
      </c>
      <c r="R39" s="184">
        <v>7550095</v>
      </c>
      <c r="S39" s="184">
        <v>9837634</v>
      </c>
      <c r="X39" s="14"/>
    </row>
    <row r="40" spans="1:24" s="50" customFormat="1">
      <c r="A40" s="58" t="s">
        <v>169</v>
      </c>
      <c r="B40" s="59">
        <f t="shared" si="8"/>
        <v>78345</v>
      </c>
      <c r="C40" s="60">
        <f>+'2014 Poverty Status Data'!E52%</f>
        <v>9.6999999999999989E-2</v>
      </c>
      <c r="D40" s="61" t="str">
        <f t="shared" si="5"/>
        <v>Low</v>
      </c>
      <c r="E40" s="62">
        <f t="shared" si="9"/>
        <v>3917.25</v>
      </c>
      <c r="F40" s="62">
        <f t="shared" si="10"/>
        <v>5484.1500000000005</v>
      </c>
      <c r="G40" s="62">
        <f t="shared" si="11"/>
        <v>7051.05</v>
      </c>
      <c r="H40" s="62">
        <f t="shared" si="12"/>
        <v>8617.9500000000007</v>
      </c>
      <c r="I40" s="59"/>
      <c r="J40" s="63">
        <f t="shared" si="6"/>
        <v>4700</v>
      </c>
      <c r="K40" s="63">
        <f t="shared" si="7"/>
        <v>7834</v>
      </c>
      <c r="L40" s="75"/>
      <c r="M40" s="59">
        <f t="shared" si="13"/>
        <v>1</v>
      </c>
      <c r="N40" s="59"/>
      <c r="O40" s="183" t="s">
        <v>227</v>
      </c>
      <c r="P40" s="184">
        <v>90182</v>
      </c>
      <c r="Q40" s="184">
        <v>78345</v>
      </c>
      <c r="R40" s="184">
        <v>563904</v>
      </c>
      <c r="S40" s="184">
        <v>732431</v>
      </c>
      <c r="X40" s="53"/>
    </row>
    <row r="41" spans="1:24">
      <c r="A41" s="58" t="s">
        <v>170</v>
      </c>
      <c r="B41" s="59">
        <f t="shared" si="8"/>
        <v>1365989</v>
      </c>
      <c r="C41" s="60">
        <f>+'2014 Poverty Status Data'!E53%</f>
        <v>0.192</v>
      </c>
      <c r="D41" s="61" t="str">
        <f t="shared" si="5"/>
        <v>Mid</v>
      </c>
      <c r="E41" s="62">
        <f t="shared" si="9"/>
        <v>81959.34</v>
      </c>
      <c r="F41" s="62">
        <f t="shared" si="10"/>
        <v>109279.12</v>
      </c>
      <c r="G41" s="62">
        <f t="shared" si="11"/>
        <v>136598.9</v>
      </c>
      <c r="H41" s="62">
        <f t="shared" si="12"/>
        <v>163918.68</v>
      </c>
      <c r="I41" s="4"/>
      <c r="J41" s="34">
        <f t="shared" si="6"/>
        <v>95619</v>
      </c>
      <c r="K41" s="34">
        <f t="shared" si="7"/>
        <v>150258</v>
      </c>
      <c r="L41" s="75"/>
      <c r="M41" s="4">
        <f t="shared" si="13"/>
        <v>30</v>
      </c>
      <c r="N41" s="4"/>
      <c r="O41" s="183" t="s">
        <v>228</v>
      </c>
      <c r="P41" s="184">
        <v>1272315</v>
      </c>
      <c r="Q41" s="184">
        <v>1365989</v>
      </c>
      <c r="R41" s="184">
        <v>8946035</v>
      </c>
      <c r="S41" s="184">
        <v>11584339</v>
      </c>
      <c r="X41" s="14"/>
    </row>
    <row r="42" spans="1:24" s="50" customFormat="1">
      <c r="A42" s="58" t="s">
        <v>171</v>
      </c>
      <c r="B42" s="59">
        <f t="shared" si="8"/>
        <v>470937</v>
      </c>
      <c r="C42" s="60">
        <f>+'2014 Poverty Status Data'!E54%</f>
        <v>0.23199999999999998</v>
      </c>
      <c r="D42" s="61" t="str">
        <f t="shared" si="5"/>
        <v>High</v>
      </c>
      <c r="E42" s="62">
        <f t="shared" si="9"/>
        <v>32965.590000000004</v>
      </c>
      <c r="F42" s="62">
        <f t="shared" si="10"/>
        <v>42384.33</v>
      </c>
      <c r="G42" s="62">
        <f t="shared" si="11"/>
        <v>51803.07</v>
      </c>
      <c r="H42" s="62">
        <f t="shared" si="12"/>
        <v>61221.810000000005</v>
      </c>
      <c r="I42" s="59"/>
      <c r="J42" s="63">
        <f t="shared" si="6"/>
        <v>37674</v>
      </c>
      <c r="K42" s="63">
        <f t="shared" si="7"/>
        <v>56512</v>
      </c>
      <c r="L42" s="75"/>
      <c r="M42" s="59">
        <f t="shared" si="13"/>
        <v>42</v>
      </c>
      <c r="N42" s="59"/>
      <c r="O42" s="183" t="s">
        <v>229</v>
      </c>
      <c r="P42" s="184">
        <v>481714</v>
      </c>
      <c r="Q42" s="184">
        <v>470937</v>
      </c>
      <c r="R42" s="184">
        <v>2905323</v>
      </c>
      <c r="S42" s="184">
        <v>3857974</v>
      </c>
      <c r="X42" s="53"/>
    </row>
    <row r="43" spans="1:24">
      <c r="A43" s="58" t="s">
        <v>172</v>
      </c>
      <c r="B43" s="59">
        <f t="shared" si="8"/>
        <v>435449</v>
      </c>
      <c r="C43" s="60">
        <f>+'2014 Poverty Status Data'!E55%</f>
        <v>0.16300000000000001</v>
      </c>
      <c r="D43" s="61" t="str">
        <f t="shared" si="5"/>
        <v>Mid</v>
      </c>
      <c r="E43" s="62">
        <f t="shared" si="9"/>
        <v>26126.94</v>
      </c>
      <c r="F43" s="62">
        <f t="shared" si="10"/>
        <v>34835.919999999998</v>
      </c>
      <c r="G43" s="62">
        <f t="shared" si="11"/>
        <v>43544.9</v>
      </c>
      <c r="H43" s="62">
        <f t="shared" si="12"/>
        <v>52253.88</v>
      </c>
      <c r="I43" s="4"/>
      <c r="J43" s="34">
        <f t="shared" si="6"/>
        <v>30481</v>
      </c>
      <c r="K43" s="34">
        <f t="shared" si="7"/>
        <v>47899</v>
      </c>
      <c r="L43" s="75"/>
      <c r="M43" s="4">
        <f t="shared" si="13"/>
        <v>21</v>
      </c>
      <c r="N43" s="4"/>
      <c r="O43" s="183" t="s">
        <v>230</v>
      </c>
      <c r="P43" s="184">
        <v>422573</v>
      </c>
      <c r="Q43" s="184">
        <v>435449</v>
      </c>
      <c r="R43" s="184">
        <v>3109357</v>
      </c>
      <c r="S43" s="184">
        <v>3967379</v>
      </c>
      <c r="X43" s="14"/>
    </row>
    <row r="44" spans="1:24" s="50" customFormat="1">
      <c r="A44" s="58" t="s">
        <v>173</v>
      </c>
      <c r="B44" s="59">
        <f t="shared" si="8"/>
        <v>1395367</v>
      </c>
      <c r="C44" s="60">
        <f>+'2014 Poverty Status Data'!E56%</f>
        <v>0.19699999999999998</v>
      </c>
      <c r="D44" s="61" t="str">
        <f t="shared" si="5"/>
        <v>Mid</v>
      </c>
      <c r="E44" s="62">
        <f t="shared" si="9"/>
        <v>83722.02</v>
      </c>
      <c r="F44" s="62">
        <f t="shared" si="10"/>
        <v>111629.36</v>
      </c>
      <c r="G44" s="62">
        <f t="shared" si="11"/>
        <v>139536.70000000001</v>
      </c>
      <c r="H44" s="62">
        <f t="shared" si="12"/>
        <v>167444.04</v>
      </c>
      <c r="I44" s="59"/>
      <c r="J44" s="63">
        <f t="shared" si="6"/>
        <v>97675</v>
      </c>
      <c r="K44" s="63">
        <f t="shared" si="7"/>
        <v>153490</v>
      </c>
      <c r="L44" s="75"/>
      <c r="M44" s="59">
        <f t="shared" si="13"/>
        <v>31</v>
      </c>
      <c r="N44" s="59"/>
      <c r="O44" s="183" t="s">
        <v>231</v>
      </c>
      <c r="P44" s="184">
        <v>1305526</v>
      </c>
      <c r="Q44" s="184">
        <v>1395367</v>
      </c>
      <c r="R44" s="184">
        <v>10079376</v>
      </c>
      <c r="S44" s="184">
        <v>12780269</v>
      </c>
      <c r="X44" s="53"/>
    </row>
    <row r="45" spans="1:24">
      <c r="A45" s="58" t="s">
        <v>174</v>
      </c>
      <c r="B45" s="59">
        <f t="shared" si="8"/>
        <v>112054</v>
      </c>
      <c r="C45" s="60">
        <f>+'2014 Poverty Status Data'!E57%</f>
        <v>0.14099999999999999</v>
      </c>
      <c r="D45" s="61" t="str">
        <f t="shared" si="5"/>
        <v>Low</v>
      </c>
      <c r="E45" s="62">
        <f t="shared" si="9"/>
        <v>5602.7000000000007</v>
      </c>
      <c r="F45" s="62">
        <f t="shared" si="10"/>
        <v>7843.7800000000007</v>
      </c>
      <c r="G45" s="62">
        <f t="shared" si="11"/>
        <v>10084.859999999999</v>
      </c>
      <c r="H45" s="62">
        <f t="shared" si="12"/>
        <v>12325.94</v>
      </c>
      <c r="I45" s="4"/>
      <c r="J45" s="34">
        <f t="shared" si="6"/>
        <v>6723</v>
      </c>
      <c r="K45" s="34">
        <f t="shared" si="7"/>
        <v>11205</v>
      </c>
      <c r="L45" s="75"/>
      <c r="M45" s="4">
        <f t="shared" si="13"/>
        <v>13</v>
      </c>
      <c r="N45" s="4"/>
      <c r="O45" s="183" t="s">
        <v>232</v>
      </c>
      <c r="P45" s="184">
        <v>100798</v>
      </c>
      <c r="Q45" s="184">
        <v>112054</v>
      </c>
      <c r="R45" s="184">
        <v>838281</v>
      </c>
      <c r="S45" s="184">
        <v>1051133</v>
      </c>
      <c r="X45" s="14"/>
    </row>
    <row r="46" spans="1:24" s="50" customFormat="1">
      <c r="A46" s="58" t="s">
        <v>175</v>
      </c>
      <c r="B46" s="59">
        <f t="shared" si="8"/>
        <v>546382</v>
      </c>
      <c r="C46" s="60">
        <f>+'2014 Poverty Status Data'!E58%</f>
        <v>0.221</v>
      </c>
      <c r="D46" s="61" t="str">
        <f t="shared" si="5"/>
        <v>Mid</v>
      </c>
      <c r="E46" s="62">
        <f t="shared" si="9"/>
        <v>32782.92</v>
      </c>
      <c r="F46" s="62">
        <f t="shared" si="10"/>
        <v>43710.559999999998</v>
      </c>
      <c r="G46" s="62">
        <f t="shared" si="11"/>
        <v>54638.200000000004</v>
      </c>
      <c r="H46" s="62">
        <f t="shared" si="12"/>
        <v>65565.84</v>
      </c>
      <c r="I46" s="59"/>
      <c r="J46" s="63">
        <f t="shared" si="6"/>
        <v>38246</v>
      </c>
      <c r="K46" s="63">
        <f t="shared" si="7"/>
        <v>60102</v>
      </c>
      <c r="L46" s="75"/>
      <c r="M46" s="59">
        <f t="shared" si="13"/>
        <v>34</v>
      </c>
      <c r="N46" s="59"/>
      <c r="O46" s="183" t="s">
        <v>233</v>
      </c>
      <c r="P46" s="184">
        <v>538218</v>
      </c>
      <c r="Q46" s="184">
        <v>546382</v>
      </c>
      <c r="R46" s="184">
        <v>3705611</v>
      </c>
      <c r="S46" s="184">
        <v>4790211</v>
      </c>
      <c r="X46" s="53"/>
    </row>
    <row r="47" spans="1:24">
      <c r="A47" s="58" t="s">
        <v>176</v>
      </c>
      <c r="B47" s="59">
        <f t="shared" si="8"/>
        <v>101433</v>
      </c>
      <c r="C47" s="60">
        <f>+'2014 Poverty Status Data'!E59%</f>
        <v>0.16899999999999998</v>
      </c>
      <c r="D47" s="61" t="str">
        <f t="shared" si="5"/>
        <v>Mid</v>
      </c>
      <c r="E47" s="62">
        <f t="shared" si="9"/>
        <v>6085.98</v>
      </c>
      <c r="F47" s="62">
        <f t="shared" si="10"/>
        <v>8114.64</v>
      </c>
      <c r="G47" s="62">
        <f t="shared" si="11"/>
        <v>10143.300000000001</v>
      </c>
      <c r="H47" s="62">
        <f t="shared" si="12"/>
        <v>12171.96</v>
      </c>
      <c r="I47" s="4"/>
      <c r="J47" s="34">
        <f t="shared" si="6"/>
        <v>7100</v>
      </c>
      <c r="K47" s="34">
        <f t="shared" si="7"/>
        <v>11157</v>
      </c>
      <c r="L47" s="75"/>
      <c r="M47" s="4">
        <f t="shared" si="13"/>
        <v>23</v>
      </c>
      <c r="N47" s="4"/>
      <c r="O47" s="183" t="s">
        <v>234</v>
      </c>
      <c r="P47" s="184">
        <v>108974</v>
      </c>
      <c r="Q47" s="184">
        <v>101433</v>
      </c>
      <c r="R47" s="184">
        <v>639204</v>
      </c>
      <c r="S47" s="184">
        <v>849611</v>
      </c>
      <c r="X47" s="14"/>
    </row>
    <row r="48" spans="1:24" s="50" customFormat="1">
      <c r="A48" s="58" t="s">
        <v>177</v>
      </c>
      <c r="B48" s="59">
        <f t="shared" si="8"/>
        <v>759244</v>
      </c>
      <c r="C48" s="60">
        <f>+'2014 Poverty Status Data'!E60%</f>
        <v>0.23199999999999998</v>
      </c>
      <c r="D48" s="61" t="str">
        <f t="shared" si="5"/>
        <v>High</v>
      </c>
      <c r="E48" s="62">
        <f t="shared" si="9"/>
        <v>53147.08</v>
      </c>
      <c r="F48" s="62">
        <f t="shared" si="10"/>
        <v>68331.959999999992</v>
      </c>
      <c r="G48" s="62">
        <f t="shared" si="11"/>
        <v>83516.84</v>
      </c>
      <c r="H48" s="62">
        <f t="shared" si="12"/>
        <v>98701.72</v>
      </c>
      <c r="I48" s="59"/>
      <c r="J48" s="63">
        <f t="shared" si="6"/>
        <v>60739</v>
      </c>
      <c r="K48" s="63">
        <f t="shared" si="7"/>
        <v>91109</v>
      </c>
      <c r="L48" s="75"/>
      <c r="M48" s="59">
        <f t="shared" si="13"/>
        <v>42</v>
      </c>
      <c r="N48" s="59"/>
      <c r="O48" s="183" t="s">
        <v>235</v>
      </c>
      <c r="P48" s="184">
        <v>735282</v>
      </c>
      <c r="Q48" s="184">
        <v>759244</v>
      </c>
      <c r="R48" s="184">
        <v>5033198</v>
      </c>
      <c r="S48" s="184">
        <v>6527724</v>
      </c>
      <c r="X48" s="53"/>
    </row>
    <row r="49" spans="1:24">
      <c r="A49" s="58" t="s">
        <v>178</v>
      </c>
      <c r="B49" s="59">
        <f t="shared" si="8"/>
        <v>3550279</v>
      </c>
      <c r="C49" s="60">
        <f>+'2014 Poverty Status Data'!E61%</f>
        <v>0.223</v>
      </c>
      <c r="D49" s="61" t="str">
        <f t="shared" si="5"/>
        <v>High</v>
      </c>
      <c r="E49" s="62">
        <f t="shared" si="9"/>
        <v>248519.53000000003</v>
      </c>
      <c r="F49" s="62">
        <f t="shared" si="10"/>
        <v>319525.11</v>
      </c>
      <c r="G49" s="62">
        <f t="shared" si="11"/>
        <v>390530.69</v>
      </c>
      <c r="H49" s="62">
        <f t="shared" si="12"/>
        <v>461536.27</v>
      </c>
      <c r="I49" s="4"/>
      <c r="J49" s="34">
        <f t="shared" si="6"/>
        <v>284022</v>
      </c>
      <c r="K49" s="34">
        <f t="shared" si="7"/>
        <v>426033</v>
      </c>
      <c r="L49" s="75"/>
      <c r="M49" s="4">
        <f t="shared" si="13"/>
        <v>36</v>
      </c>
      <c r="N49" s="4"/>
      <c r="O49" s="183" t="s">
        <v>236</v>
      </c>
      <c r="P49" s="184">
        <v>3565251</v>
      </c>
      <c r="Q49" s="184">
        <v>3550279</v>
      </c>
      <c r="R49" s="184">
        <v>19716732</v>
      </c>
      <c r="S49" s="184">
        <v>26832262</v>
      </c>
      <c r="X49" s="14"/>
    </row>
    <row r="50" spans="1:24" s="50" customFormat="1">
      <c r="A50" s="58" t="s">
        <v>179</v>
      </c>
      <c r="B50" s="59">
        <f t="shared" si="8"/>
        <v>441640</v>
      </c>
      <c r="C50" s="60">
        <f>+'2014 Poverty Status Data'!E62%</f>
        <v>0.109</v>
      </c>
      <c r="D50" s="61" t="str">
        <f t="shared" si="5"/>
        <v>Low</v>
      </c>
      <c r="E50" s="62">
        <f t="shared" si="9"/>
        <v>22082</v>
      </c>
      <c r="F50" s="62">
        <f t="shared" si="10"/>
        <v>30914.800000000003</v>
      </c>
      <c r="G50" s="62">
        <f t="shared" si="11"/>
        <v>39747.599999999999</v>
      </c>
      <c r="H50" s="62">
        <f t="shared" si="12"/>
        <v>48580.4</v>
      </c>
      <c r="I50" s="59"/>
      <c r="J50" s="63">
        <f t="shared" si="6"/>
        <v>26498</v>
      </c>
      <c r="K50" s="63">
        <f t="shared" si="7"/>
        <v>44164</v>
      </c>
      <c r="L50" s="75"/>
      <c r="M50" s="59">
        <f t="shared" si="13"/>
        <v>5</v>
      </c>
      <c r="N50" s="59"/>
      <c r="O50" s="183" t="s">
        <v>237</v>
      </c>
      <c r="P50" s="184">
        <v>462475</v>
      </c>
      <c r="Q50" s="184">
        <v>441640</v>
      </c>
      <c r="R50" s="184">
        <v>2033523</v>
      </c>
      <c r="S50" s="184">
        <v>2937638</v>
      </c>
      <c r="X50" s="53"/>
    </row>
    <row r="51" spans="1:24">
      <c r="A51" s="58" t="s">
        <v>180</v>
      </c>
      <c r="B51" s="59">
        <f t="shared" si="8"/>
        <v>65091</v>
      </c>
      <c r="C51" s="60">
        <f>+'2014 Poverty Status Data'!E63%</f>
        <v>0.10300000000000001</v>
      </c>
      <c r="D51" s="61" t="str">
        <f t="shared" si="5"/>
        <v>Low</v>
      </c>
      <c r="E51" s="62">
        <f t="shared" si="9"/>
        <v>3254.55</v>
      </c>
      <c r="F51" s="62">
        <f t="shared" si="10"/>
        <v>4556.3700000000008</v>
      </c>
      <c r="G51" s="62">
        <f t="shared" si="11"/>
        <v>5858.19</v>
      </c>
      <c r="H51" s="62">
        <f t="shared" si="12"/>
        <v>7160.01</v>
      </c>
      <c r="I51" s="4"/>
      <c r="J51" s="34">
        <f t="shared" si="6"/>
        <v>3905</v>
      </c>
      <c r="K51" s="34">
        <f t="shared" si="7"/>
        <v>6509</v>
      </c>
      <c r="L51" s="75"/>
      <c r="M51" s="4">
        <f t="shared" si="13"/>
        <v>3</v>
      </c>
      <c r="N51" s="4"/>
      <c r="O51" s="183" t="s">
        <v>238</v>
      </c>
      <c r="P51" s="184">
        <v>56495</v>
      </c>
      <c r="Q51" s="184">
        <v>65091</v>
      </c>
      <c r="R51" s="184">
        <v>504414</v>
      </c>
      <c r="S51" s="184">
        <v>626000</v>
      </c>
      <c r="X51" s="14"/>
    </row>
    <row r="52" spans="1:24" s="50" customFormat="1">
      <c r="A52" s="58" t="s">
        <v>181</v>
      </c>
      <c r="B52" s="59">
        <f t="shared" si="8"/>
        <v>938920</v>
      </c>
      <c r="C52" s="60">
        <f>+'2014 Poverty Status Data'!E64%</f>
        <v>0.10800000000000001</v>
      </c>
      <c r="D52" s="61" t="str">
        <f t="shared" si="5"/>
        <v>Low</v>
      </c>
      <c r="E52" s="62">
        <f t="shared" si="9"/>
        <v>46946</v>
      </c>
      <c r="F52" s="62">
        <f t="shared" si="10"/>
        <v>65724.400000000009</v>
      </c>
      <c r="G52" s="62">
        <f t="shared" si="11"/>
        <v>84502.8</v>
      </c>
      <c r="H52" s="62">
        <f t="shared" si="12"/>
        <v>103281.2</v>
      </c>
      <c r="I52" s="59"/>
      <c r="J52" s="63">
        <f t="shared" si="6"/>
        <v>56335</v>
      </c>
      <c r="K52" s="63">
        <f t="shared" si="7"/>
        <v>93892</v>
      </c>
      <c r="L52" s="75"/>
      <c r="M52" s="59">
        <f t="shared" si="13"/>
        <v>4</v>
      </c>
      <c r="N52" s="59"/>
      <c r="O52" s="183" t="s">
        <v>239</v>
      </c>
      <c r="P52" s="184">
        <v>930181</v>
      </c>
      <c r="Q52" s="184">
        <v>938920</v>
      </c>
      <c r="R52" s="184">
        <v>6342550</v>
      </c>
      <c r="S52" s="184">
        <v>8211651</v>
      </c>
      <c r="X52" s="53"/>
    </row>
    <row r="53" spans="1:24">
      <c r="A53" s="58" t="s">
        <v>182</v>
      </c>
      <c r="B53" s="59">
        <f t="shared" si="8"/>
        <v>794753</v>
      </c>
      <c r="C53" s="60">
        <f>+'2014 Poverty Status Data'!E65%</f>
        <v>0.152</v>
      </c>
      <c r="D53" s="61" t="str">
        <f t="shared" si="5"/>
        <v>Mid</v>
      </c>
      <c r="E53" s="62">
        <f t="shared" si="9"/>
        <v>47685.18</v>
      </c>
      <c r="F53" s="62">
        <f t="shared" si="10"/>
        <v>63580.24</v>
      </c>
      <c r="G53" s="62">
        <f t="shared" si="11"/>
        <v>79475.3</v>
      </c>
      <c r="H53" s="62">
        <f t="shared" si="12"/>
        <v>95370.36</v>
      </c>
      <c r="I53" s="4"/>
      <c r="J53" s="34">
        <f t="shared" si="6"/>
        <v>55632</v>
      </c>
      <c r="K53" s="34">
        <f t="shared" si="7"/>
        <v>87422</v>
      </c>
      <c r="L53" s="75"/>
      <c r="M53" s="4">
        <f t="shared" si="13"/>
        <v>18</v>
      </c>
      <c r="N53" s="4"/>
      <c r="O53" s="183" t="s">
        <v>240</v>
      </c>
      <c r="P53" s="184">
        <v>807968</v>
      </c>
      <c r="Q53" s="184">
        <v>794753</v>
      </c>
      <c r="R53" s="184">
        <v>5405882</v>
      </c>
      <c r="S53" s="184">
        <v>7008603</v>
      </c>
      <c r="X53" s="14"/>
    </row>
    <row r="54" spans="1:24" s="50" customFormat="1">
      <c r="A54" s="58" t="s">
        <v>183</v>
      </c>
      <c r="B54" s="59">
        <f t="shared" si="8"/>
        <v>193828</v>
      </c>
      <c r="C54" s="60">
        <f>+'2014 Poverty Status Data'!E66%</f>
        <v>0.22600000000000001</v>
      </c>
      <c r="D54" s="61" t="str">
        <f t="shared" si="5"/>
        <v>High</v>
      </c>
      <c r="E54" s="62">
        <f t="shared" si="9"/>
        <v>13567.960000000001</v>
      </c>
      <c r="F54" s="62">
        <f t="shared" si="10"/>
        <v>17444.52</v>
      </c>
      <c r="G54" s="62">
        <f t="shared" si="11"/>
        <v>21321.08</v>
      </c>
      <c r="H54" s="62">
        <f t="shared" si="12"/>
        <v>25197.64</v>
      </c>
      <c r="I54" s="59"/>
      <c r="J54" s="63">
        <f t="shared" si="6"/>
        <v>15506</v>
      </c>
      <c r="K54" s="63">
        <f t="shared" si="7"/>
        <v>23259</v>
      </c>
      <c r="L54" s="75"/>
      <c r="M54" s="59">
        <f t="shared" si="13"/>
        <v>38</v>
      </c>
      <c r="N54" s="59"/>
      <c r="O54" s="183" t="s">
        <v>241</v>
      </c>
      <c r="P54" s="184">
        <v>186319</v>
      </c>
      <c r="Q54" s="184">
        <v>193828</v>
      </c>
      <c r="R54" s="184">
        <v>1468917</v>
      </c>
      <c r="S54" s="184">
        <v>1849064</v>
      </c>
      <c r="X54" s="53"/>
    </row>
    <row r="55" spans="1:24">
      <c r="A55" s="58" t="s">
        <v>184</v>
      </c>
      <c r="B55" s="59">
        <f t="shared" si="8"/>
        <v>668956</v>
      </c>
      <c r="C55" s="60">
        <f>+'2014 Poverty Status Data'!E67%</f>
        <v>0.153</v>
      </c>
      <c r="D55" s="61" t="str">
        <f t="shared" si="5"/>
        <v>Mid</v>
      </c>
      <c r="E55" s="62">
        <f t="shared" si="9"/>
        <v>40137.360000000001</v>
      </c>
      <c r="F55" s="62">
        <f t="shared" si="10"/>
        <v>53516.480000000003</v>
      </c>
      <c r="G55" s="62">
        <f t="shared" si="11"/>
        <v>66895.600000000006</v>
      </c>
      <c r="H55" s="62">
        <f t="shared" si="12"/>
        <v>80274.720000000001</v>
      </c>
      <c r="I55" s="4"/>
      <c r="J55" s="34">
        <f t="shared" si="6"/>
        <v>46826</v>
      </c>
      <c r="K55" s="34">
        <f t="shared" si="7"/>
        <v>73585</v>
      </c>
      <c r="L55" s="75"/>
      <c r="M55" s="4">
        <f t="shared" si="13"/>
        <v>19</v>
      </c>
      <c r="N55" s="4"/>
      <c r="O55" s="183" t="s">
        <v>242</v>
      </c>
      <c r="P55" s="184">
        <v>631232</v>
      </c>
      <c r="Q55" s="184">
        <v>668956</v>
      </c>
      <c r="R55" s="184">
        <v>4454192</v>
      </c>
      <c r="S55" s="184">
        <v>5754380</v>
      </c>
      <c r="X55" s="14"/>
    </row>
    <row r="56" spans="1:24" s="50" customFormat="1">
      <c r="A56" s="58" t="s">
        <v>185</v>
      </c>
      <c r="B56" s="59">
        <f t="shared" si="8"/>
        <v>67638</v>
      </c>
      <c r="C56" s="60">
        <f>+'2014 Poverty Status Data'!E68%</f>
        <v>9.6999999999999989E-2</v>
      </c>
      <c r="D56" s="61" t="str">
        <f t="shared" si="5"/>
        <v>Low</v>
      </c>
      <c r="E56" s="62">
        <f t="shared" si="9"/>
        <v>3381.9</v>
      </c>
      <c r="F56" s="62">
        <f t="shared" si="10"/>
        <v>4734.6600000000008</v>
      </c>
      <c r="G56" s="62">
        <f t="shared" si="11"/>
        <v>6087.42</v>
      </c>
      <c r="H56" s="62">
        <f t="shared" si="12"/>
        <v>7440.18</v>
      </c>
      <c r="I56" s="59"/>
      <c r="J56" s="63">
        <f t="shared" si="6"/>
        <v>4058</v>
      </c>
      <c r="K56" s="63">
        <f t="shared" si="7"/>
        <v>6763</v>
      </c>
      <c r="L56" s="75"/>
      <c r="M56" s="59">
        <f t="shared" si="13"/>
        <v>1</v>
      </c>
      <c r="N56" s="59"/>
      <c r="O56" s="183" t="s">
        <v>243</v>
      </c>
      <c r="P56" s="184">
        <v>70685</v>
      </c>
      <c r="Q56" s="184">
        <v>67638</v>
      </c>
      <c r="R56" s="184">
        <v>442714</v>
      </c>
      <c r="S56" s="184">
        <v>581037</v>
      </c>
      <c r="X56" s="53"/>
    </row>
    <row r="57" spans="1:24" s="50" customFormat="1">
      <c r="A57" s="58" t="s">
        <v>699</v>
      </c>
      <c r="B57" s="190">
        <v>9171</v>
      </c>
      <c r="C57" s="191">
        <v>0.53421985815602835</v>
      </c>
      <c r="D57" s="61" t="str">
        <f t="shared" si="5"/>
        <v>High</v>
      </c>
      <c r="E57" s="62">
        <f t="shared" si="9"/>
        <v>641.97</v>
      </c>
      <c r="F57" s="62">
        <f t="shared" si="10"/>
        <v>825.39</v>
      </c>
      <c r="G57" s="62">
        <f t="shared" si="11"/>
        <v>1008.8100000000001</v>
      </c>
      <c r="H57" s="62">
        <f t="shared" si="12"/>
        <v>1192.23</v>
      </c>
      <c r="I57" s="149">
        <v>1</v>
      </c>
      <c r="J57" s="63"/>
      <c r="K57" s="63"/>
      <c r="L57" s="75"/>
      <c r="M57" s="59">
        <f t="shared" si="13"/>
        <v>51</v>
      </c>
      <c r="N57" s="59"/>
      <c r="O57" s="1"/>
      <c r="P57" s="1"/>
      <c r="Q57" s="1"/>
      <c r="R57" s="1"/>
      <c r="S57" s="1"/>
      <c r="X57" s="53"/>
    </row>
    <row r="58" spans="1:24" ht="14">
      <c r="A58" s="58" t="s">
        <v>692</v>
      </c>
      <c r="B58" s="59">
        <f>+P68+P69</f>
        <v>0</v>
      </c>
      <c r="C58" s="142" t="s">
        <v>683</v>
      </c>
      <c r="D58" s="61"/>
      <c r="E58" s="62"/>
      <c r="F58" s="62"/>
      <c r="G58" s="62"/>
      <c r="H58" s="62"/>
      <c r="I58" s="4"/>
      <c r="J58" s="4"/>
      <c r="K58" s="18"/>
      <c r="L58" s="18"/>
      <c r="M58" s="4"/>
      <c r="N58" s="4"/>
      <c r="O58" s="144" t="s">
        <v>407</v>
      </c>
      <c r="P58" s="145">
        <f>+'PEPSYASEX-Geography-Puerto Rico'!AC7</f>
        <v>352926</v>
      </c>
      <c r="Q58" s="145">
        <f>+'PEPSYASEX-Geography-Puerto Rico'!AC8</f>
        <v>419826</v>
      </c>
      <c r="R58" s="145">
        <f>+'PEPSYASEX-Geography-Puerto Rico'!AC9</f>
        <v>2775645</v>
      </c>
      <c r="S58" s="146">
        <f t="shared" ref="S58" si="14">+SUM(P58:R58)</f>
        <v>3548397</v>
      </c>
    </row>
    <row r="59" spans="1:24" s="50" customFormat="1" ht="15" thickBot="1">
      <c r="A59" s="98" t="s">
        <v>249</v>
      </c>
      <c r="B59" s="99">
        <v>37638281</v>
      </c>
      <c r="C59" s="100"/>
      <c r="D59" s="101"/>
      <c r="E59" s="102">
        <f>SUM(E6:E56)</f>
        <v>2357133.3699999996</v>
      </c>
      <c r="F59" s="103">
        <f>SUM(F6:F56)</f>
        <v>3102061.61</v>
      </c>
      <c r="G59" s="103">
        <f>SUM(G6:G56)</f>
        <v>3846989.8499999992</v>
      </c>
      <c r="H59" s="103">
        <f>SUM(H6:H56)</f>
        <v>4591918.09</v>
      </c>
      <c r="I59" s="36"/>
      <c r="J59" s="64">
        <f>SUM(J6:J56)</f>
        <v>2729573</v>
      </c>
      <c r="K59" s="64">
        <f>SUM(K6:K56)</f>
        <v>4219432</v>
      </c>
      <c r="L59" s="18"/>
      <c r="N59" s="36"/>
      <c r="O59" s="114" t="s">
        <v>516</v>
      </c>
      <c r="P59" s="115">
        <v>36410943</v>
      </c>
      <c r="Q59" s="115">
        <v>37316395</v>
      </c>
      <c r="R59" s="115">
        <v>238946699</v>
      </c>
      <c r="S59" s="115">
        <v>312674037</v>
      </c>
    </row>
    <row r="60" spans="1:24" s="50" customFormat="1" ht="25.5" customHeight="1">
      <c r="A60" s="240" t="s">
        <v>681</v>
      </c>
      <c r="B60" s="240"/>
      <c r="C60" s="240"/>
      <c r="D60" s="240"/>
      <c r="E60" s="240"/>
      <c r="F60" s="240"/>
      <c r="G60" s="240"/>
      <c r="H60" s="240"/>
      <c r="I60" s="36"/>
      <c r="J60" s="97"/>
      <c r="K60" s="97"/>
      <c r="L60" s="97"/>
      <c r="N60" s="36"/>
      <c r="O60"/>
      <c r="P60"/>
      <c r="Q60"/>
      <c r="R60"/>
      <c r="S60"/>
    </row>
    <row r="61" spans="1:24">
      <c r="A61" s="241" t="s">
        <v>682</v>
      </c>
      <c r="B61" s="240"/>
      <c r="C61" s="240"/>
      <c r="D61" s="240"/>
      <c r="E61" s="240"/>
      <c r="F61" s="240"/>
      <c r="G61" s="240"/>
      <c r="H61" s="240"/>
    </row>
    <row r="62" spans="1:24">
      <c r="A62" s="149" t="s">
        <v>713</v>
      </c>
      <c r="B62" s="147"/>
      <c r="C62" s="147"/>
      <c r="D62" s="147"/>
      <c r="E62" s="147"/>
      <c r="F62" s="147"/>
      <c r="G62" s="147"/>
    </row>
    <row r="63" spans="1:24">
      <c r="A63" s="73" t="s">
        <v>528</v>
      </c>
      <c r="B63" s="106"/>
      <c r="C63" s="10"/>
      <c r="D63" s="107"/>
      <c r="E63" s="108"/>
      <c r="F63" s="10"/>
      <c r="G63" s="10"/>
      <c r="H63" s="10"/>
    </row>
    <row r="64" spans="1:24">
      <c r="A64" s="109" t="s">
        <v>2348</v>
      </c>
      <c r="B64" s="106"/>
      <c r="C64" s="10"/>
      <c r="D64" s="107"/>
      <c r="E64" s="108"/>
      <c r="F64" s="10"/>
      <c r="G64" s="10"/>
      <c r="H64" s="10"/>
    </row>
    <row r="65" spans="1:16">
      <c r="A65" s="110" t="s">
        <v>119</v>
      </c>
      <c r="B65" s="10"/>
      <c r="C65" s="10"/>
      <c r="D65" s="107"/>
      <c r="E65" s="108"/>
      <c r="F65" s="10"/>
      <c r="G65" s="10"/>
      <c r="H65" s="10"/>
    </row>
    <row r="66" spans="1:16">
      <c r="A66" s="10" t="s">
        <v>695</v>
      </c>
      <c r="B66" s="10"/>
      <c r="C66" s="10"/>
      <c r="D66" s="107"/>
      <c r="E66" s="108"/>
      <c r="F66" s="10"/>
      <c r="G66" s="10"/>
      <c r="H66" s="10"/>
      <c r="P66" s="1"/>
    </row>
    <row r="67" spans="1:16">
      <c r="A67" s="10" t="s">
        <v>694</v>
      </c>
      <c r="B67" s="10"/>
      <c r="C67" s="10"/>
      <c r="D67" s="108"/>
      <c r="E67" s="108"/>
      <c r="F67" s="10"/>
      <c r="G67" s="10"/>
      <c r="H67" s="10"/>
      <c r="P67" s="1"/>
    </row>
    <row r="68" spans="1:16">
      <c r="A68" s="10" t="s">
        <v>518</v>
      </c>
      <c r="B68" s="10"/>
      <c r="C68" s="10"/>
      <c r="D68" s="108"/>
      <c r="E68" s="108"/>
      <c r="F68" s="10"/>
      <c r="G68" s="10"/>
      <c r="H68" s="10"/>
      <c r="P68" s="1"/>
    </row>
    <row r="69" spans="1:16">
      <c r="A69" s="10" t="s">
        <v>10</v>
      </c>
      <c r="B69" s="10"/>
      <c r="C69" s="10"/>
      <c r="D69" s="108"/>
      <c r="E69" s="108"/>
      <c r="F69" s="10"/>
      <c r="G69" s="10"/>
      <c r="H69" s="10"/>
      <c r="P69" s="1"/>
    </row>
    <row r="70" spans="1:16">
      <c r="A70" s="10" t="s">
        <v>251</v>
      </c>
      <c r="B70" s="10"/>
      <c r="C70" s="10"/>
      <c r="D70" s="10"/>
      <c r="E70" s="10"/>
      <c r="F70" s="10"/>
      <c r="G70" s="10"/>
      <c r="H70" s="10"/>
      <c r="P70" s="1"/>
    </row>
    <row r="71" spans="1:16">
      <c r="A71" s="10" t="s">
        <v>252</v>
      </c>
      <c r="B71" s="10"/>
      <c r="C71" s="10"/>
      <c r="D71" s="10"/>
      <c r="E71" s="10"/>
      <c r="F71" s="10"/>
      <c r="G71" s="10"/>
      <c r="H71" s="10"/>
    </row>
    <row r="72" spans="1:16">
      <c r="A72" s="10" t="s">
        <v>9</v>
      </c>
      <c r="B72" s="10"/>
      <c r="C72" s="10"/>
      <c r="D72" s="10"/>
      <c r="E72" s="10"/>
      <c r="F72" s="10"/>
      <c r="G72" s="10"/>
      <c r="H72" s="10"/>
    </row>
    <row r="73" spans="1:16">
      <c r="A73" s="10" t="s">
        <v>253</v>
      </c>
      <c r="B73" s="10"/>
      <c r="C73" s="10"/>
      <c r="D73" s="10"/>
      <c r="E73" s="10"/>
      <c r="F73" s="10"/>
      <c r="G73" s="10"/>
      <c r="H73" s="10"/>
      <c r="P73" s="1"/>
    </row>
    <row r="74" spans="1:16">
      <c r="A74" s="10" t="s">
        <v>254</v>
      </c>
      <c r="B74" s="10"/>
      <c r="C74" s="10"/>
      <c r="D74" s="10"/>
      <c r="E74" s="10"/>
      <c r="F74" s="10"/>
      <c r="G74" s="10"/>
      <c r="H74" s="10"/>
    </row>
    <row r="75" spans="1:16">
      <c r="A75" s="10"/>
      <c r="B75" s="10"/>
      <c r="C75" s="10"/>
      <c r="D75" s="10"/>
      <c r="E75" s="10"/>
      <c r="F75" s="10"/>
      <c r="G75" s="10"/>
      <c r="H75" s="10"/>
    </row>
    <row r="76" spans="1:16">
      <c r="A76" s="10" t="s">
        <v>116</v>
      </c>
      <c r="B76" s="10"/>
      <c r="C76" s="10"/>
      <c r="D76" s="10"/>
      <c r="E76" s="10"/>
      <c r="F76" s="10"/>
      <c r="G76" s="10"/>
      <c r="H76" s="10"/>
    </row>
    <row r="77" spans="1:16">
      <c r="A77" s="111"/>
      <c r="B77" s="248" t="s">
        <v>258</v>
      </c>
      <c r="C77" s="248"/>
      <c r="D77" s="248" t="s">
        <v>117</v>
      </c>
      <c r="E77" s="248"/>
      <c r="F77" s="10"/>
      <c r="G77" s="10"/>
      <c r="H77" s="10"/>
    </row>
    <row r="78" spans="1:16">
      <c r="A78" s="111" t="s">
        <v>414</v>
      </c>
      <c r="B78" s="112" t="s">
        <v>257</v>
      </c>
      <c r="C78" s="112" t="s">
        <v>118</v>
      </c>
      <c r="D78" s="112" t="s">
        <v>257</v>
      </c>
      <c r="E78" s="112" t="s">
        <v>118</v>
      </c>
      <c r="F78" s="10"/>
      <c r="G78" s="10"/>
      <c r="H78" s="10"/>
    </row>
    <row r="79" spans="1:16">
      <c r="A79" s="111" t="s">
        <v>259</v>
      </c>
      <c r="B79" s="113">
        <v>0.05</v>
      </c>
      <c r="C79" s="113">
        <v>7.0000000000000007E-2</v>
      </c>
      <c r="D79" s="113">
        <v>0.09</v>
      </c>
      <c r="E79" s="113">
        <v>0.11</v>
      </c>
      <c r="F79" s="10"/>
      <c r="G79" s="10"/>
      <c r="H79" s="10"/>
    </row>
    <row r="80" spans="1:16">
      <c r="A80" s="111" t="s">
        <v>260</v>
      </c>
      <c r="B80" s="113">
        <v>0.06</v>
      </c>
      <c r="C80" s="113">
        <v>0.08</v>
      </c>
      <c r="D80" s="113">
        <v>0.1</v>
      </c>
      <c r="E80" s="113">
        <v>0.12</v>
      </c>
      <c r="F80" s="10"/>
      <c r="G80" s="10"/>
      <c r="H80" s="10"/>
    </row>
    <row r="81" spans="1:10">
      <c r="A81" s="111" t="s">
        <v>261</v>
      </c>
      <c r="B81" s="113">
        <v>7.0000000000000007E-2</v>
      </c>
      <c r="C81" s="113">
        <v>0.09</v>
      </c>
      <c r="D81" s="113">
        <v>0.11</v>
      </c>
      <c r="E81" s="113">
        <v>0.13</v>
      </c>
      <c r="F81" s="10"/>
      <c r="G81" s="10"/>
      <c r="H81" s="10"/>
    </row>
    <row r="82" spans="1:10">
      <c r="A82" s="10"/>
      <c r="B82" s="10"/>
      <c r="C82" s="10"/>
      <c r="D82" s="10"/>
      <c r="E82" s="10"/>
      <c r="F82" s="10"/>
      <c r="G82" s="10"/>
      <c r="H82" s="10"/>
    </row>
    <row r="83" spans="1:10">
      <c r="A83" s="205" t="s">
        <v>4</v>
      </c>
      <c r="B83" s="206"/>
      <c r="C83" s="206"/>
      <c r="D83" s="206"/>
      <c r="E83" s="206"/>
      <c r="F83" s="206"/>
      <c r="G83" s="206"/>
      <c r="H83" s="207"/>
    </row>
    <row r="84" spans="1:10" ht="13.5" customHeight="1">
      <c r="A84" s="88" t="s">
        <v>790</v>
      </c>
      <c r="B84" s="28"/>
      <c r="C84" s="28"/>
      <c r="D84" s="28"/>
      <c r="E84" s="28"/>
      <c r="F84" s="28"/>
      <c r="G84" s="28"/>
      <c r="H84" s="29"/>
    </row>
    <row r="85" spans="1:10">
      <c r="A85" s="88" t="s">
        <v>791</v>
      </c>
      <c r="B85" s="28"/>
      <c r="C85" s="28"/>
      <c r="D85" s="28"/>
      <c r="E85" s="28"/>
      <c r="F85" s="28"/>
      <c r="G85" s="28"/>
      <c r="H85" s="29"/>
    </row>
    <row r="86" spans="1:10">
      <c r="A86" s="88" t="s">
        <v>2345</v>
      </c>
      <c r="B86" s="28"/>
      <c r="C86" s="28"/>
      <c r="D86" s="28"/>
      <c r="E86" s="28"/>
      <c r="F86" s="28"/>
      <c r="G86" s="28"/>
      <c r="H86" s="29"/>
    </row>
    <row r="87" spans="1:10" ht="5.25" customHeight="1">
      <c r="A87" s="30"/>
      <c r="B87" s="31"/>
      <c r="C87" s="31"/>
      <c r="D87" s="31"/>
      <c r="E87" s="31"/>
      <c r="F87" s="31"/>
      <c r="G87" s="31"/>
      <c r="H87" s="32"/>
    </row>
    <row r="88" spans="1:10" ht="12.75" customHeight="1">
      <c r="A88" s="242" t="s">
        <v>784</v>
      </c>
      <c r="B88" s="243"/>
      <c r="C88" s="243"/>
      <c r="D88" s="243"/>
      <c r="E88" s="243"/>
      <c r="F88" s="243"/>
      <c r="G88" s="243"/>
      <c r="H88" s="244"/>
      <c r="I88" s="104"/>
      <c r="J88" s="104"/>
    </row>
    <row r="89" spans="1:10" ht="12.75" customHeight="1">
      <c r="A89" s="242" t="s">
        <v>685</v>
      </c>
      <c r="B89" s="243"/>
      <c r="C89" s="243"/>
      <c r="D89" s="243"/>
      <c r="E89" s="243"/>
      <c r="F89" s="243"/>
      <c r="G89" s="243"/>
      <c r="H89" s="244"/>
      <c r="I89" s="104"/>
      <c r="J89" s="104"/>
    </row>
    <row r="90" spans="1:10" ht="13.5" customHeight="1">
      <c r="A90" s="238" t="s">
        <v>787</v>
      </c>
      <c r="B90" s="228"/>
      <c r="C90" s="228"/>
      <c r="D90" s="228"/>
      <c r="E90" s="228"/>
      <c r="F90" s="228"/>
      <c r="G90" s="228"/>
      <c r="H90" s="239"/>
      <c r="I90" s="187"/>
      <c r="J90" s="187"/>
    </row>
    <row r="91" spans="1:10">
      <c r="A91" s="33" t="s">
        <v>788</v>
      </c>
      <c r="B91" s="31"/>
      <c r="C91" s="31"/>
      <c r="D91" s="31"/>
      <c r="E91" s="31"/>
      <c r="F91" s="31"/>
      <c r="G91" s="31"/>
      <c r="H91" s="32"/>
    </row>
    <row r="92" spans="1:10">
      <c r="A92" s="105" t="s">
        <v>789</v>
      </c>
      <c r="B92" s="208"/>
      <c r="C92" s="208"/>
      <c r="D92" s="208"/>
      <c r="E92" s="208"/>
      <c r="F92" s="208"/>
      <c r="G92" s="208"/>
      <c r="H92" s="209"/>
    </row>
  </sheetData>
  <mergeCells count="13">
    <mergeCell ref="C3:C5"/>
    <mergeCell ref="D3:D5"/>
    <mergeCell ref="B3:B5"/>
    <mergeCell ref="A90:H90"/>
    <mergeCell ref="A60:H60"/>
    <mergeCell ref="A61:H61"/>
    <mergeCell ref="A88:H88"/>
    <mergeCell ref="A89:H89"/>
    <mergeCell ref="A3:A5"/>
    <mergeCell ref="D77:E77"/>
    <mergeCell ref="B77:C77"/>
    <mergeCell ref="E3:F4"/>
    <mergeCell ref="G3:H4"/>
  </mergeCells>
  <phoneticPr fontId="0" type="noConversion"/>
  <conditionalFormatting sqref="A6:H58">
    <cfRule type="expression" dxfId="0" priority="1" stopIfTrue="1">
      <formula>MOD(ROW(),2)=0</formula>
    </cfRule>
  </conditionalFormatting>
  <pageMargins left="0.75" right="0.75" top="1" bottom="1" header="0.5" footer="0.5"/>
  <pageSetup scale="83" orientation="portrait"/>
  <headerFooter alignWithMargins="0"/>
  <rowBreaks count="1" manualBreakCount="1">
    <brk id="60" max="7" man="1"/>
  </rowBreaks>
  <colBreaks count="1" manualBreakCount="1">
    <brk id="16"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P299"/>
  <sheetViews>
    <sheetView workbookViewId="0">
      <selection activeCell="J37" sqref="J37"/>
    </sheetView>
  </sheetViews>
  <sheetFormatPr baseColWidth="10" defaultColWidth="8.83203125" defaultRowHeight="12" x14ac:dyDescent="0"/>
  <cols>
    <col min="1" max="1" width="11.83203125" customWidth="1"/>
    <col min="13" max="14" width="0" hidden="1" customWidth="1"/>
    <col min="15" max="15" width="11.83203125" hidden="1" customWidth="1"/>
    <col min="16" max="27" width="0" hidden="1" customWidth="1"/>
    <col min="28" max="28" width="13.6640625" hidden="1" customWidth="1"/>
    <col min="29" max="42" width="0" hidden="1" customWidth="1"/>
  </cols>
  <sheetData>
    <row r="1" spans="1:42" ht="12.75" customHeight="1">
      <c r="AL1" s="91"/>
      <c r="AM1" s="91"/>
    </row>
    <row r="2" spans="1:42" ht="15" customHeight="1">
      <c r="A2" s="6" t="s">
        <v>691</v>
      </c>
      <c r="O2" s="6" t="s">
        <v>691</v>
      </c>
      <c r="AL2" s="91"/>
      <c r="AM2" s="91"/>
    </row>
    <row r="3" spans="1:42" ht="15" customHeight="1">
      <c r="AL3" s="91"/>
      <c r="AM3" s="91"/>
    </row>
    <row r="4" spans="1:42" ht="12.75" customHeight="1">
      <c r="A4" s="265" t="s">
        <v>519</v>
      </c>
      <c r="B4" s="265"/>
      <c r="C4" s="265"/>
      <c r="D4" s="265"/>
      <c r="E4" s="265"/>
      <c r="F4" s="265"/>
      <c r="G4" s="265"/>
      <c r="H4" s="265"/>
      <c r="I4" s="265"/>
      <c r="J4" s="265"/>
      <c r="O4" s="265" t="s">
        <v>519</v>
      </c>
      <c r="P4" s="265"/>
      <c r="Q4" s="265"/>
      <c r="R4" s="265"/>
      <c r="S4" s="265"/>
      <c r="T4" s="265"/>
      <c r="U4" s="265"/>
      <c r="V4" s="265"/>
      <c r="W4" s="265"/>
      <c r="X4" s="265"/>
      <c r="AL4" s="91"/>
      <c r="AM4" s="91"/>
    </row>
    <row r="5" spans="1:42" ht="12.75" customHeight="1">
      <c r="A5" s="263" t="s">
        <v>784</v>
      </c>
      <c r="B5" s="263"/>
      <c r="C5" s="263"/>
      <c r="D5" s="263"/>
      <c r="E5" s="263"/>
      <c r="F5" s="263"/>
      <c r="G5" s="263"/>
      <c r="H5" s="263"/>
      <c r="I5" s="263"/>
      <c r="J5" s="263"/>
      <c r="O5" s="254" t="s">
        <v>684</v>
      </c>
      <c r="P5" s="254"/>
      <c r="Q5" s="254"/>
      <c r="R5" s="254"/>
      <c r="S5" s="254"/>
      <c r="T5" s="254"/>
      <c r="U5" s="254"/>
      <c r="V5" s="254"/>
      <c r="W5" s="254"/>
      <c r="X5" s="254"/>
      <c r="AD5" s="262" t="s">
        <v>519</v>
      </c>
      <c r="AE5" s="262"/>
      <c r="AF5" s="262"/>
      <c r="AG5" s="262"/>
      <c r="AH5" s="262"/>
      <c r="AI5" s="262"/>
      <c r="AJ5" s="262"/>
      <c r="AK5" s="262"/>
      <c r="AL5" s="262"/>
      <c r="AM5" s="262"/>
    </row>
    <row r="6" spans="1:42" ht="15" customHeight="1">
      <c r="A6" s="263" t="s">
        <v>685</v>
      </c>
      <c r="B6" s="263"/>
      <c r="C6" s="263"/>
      <c r="D6" s="263"/>
      <c r="E6" s="263"/>
      <c r="F6" s="263"/>
      <c r="G6" s="263"/>
      <c r="H6" s="263"/>
      <c r="I6" s="263"/>
      <c r="J6" s="263"/>
      <c r="O6" s="254" t="s">
        <v>685</v>
      </c>
      <c r="P6" s="254"/>
      <c r="Q6" s="254"/>
      <c r="R6" s="254"/>
      <c r="S6" s="254"/>
      <c r="T6" s="254"/>
      <c r="U6" s="254"/>
      <c r="V6" s="254"/>
      <c r="W6" s="254"/>
      <c r="X6" s="254"/>
      <c r="AD6" s="263" t="s">
        <v>520</v>
      </c>
      <c r="AE6" s="263"/>
      <c r="AF6" s="263"/>
      <c r="AG6" s="263"/>
      <c r="AH6" s="263"/>
      <c r="AI6" s="263"/>
      <c r="AJ6" s="263"/>
      <c r="AK6" s="263"/>
      <c r="AL6" s="263"/>
      <c r="AM6" s="263"/>
    </row>
    <row r="7" spans="1:42" ht="15" customHeight="1">
      <c r="A7" s="264" t="s">
        <v>785</v>
      </c>
      <c r="B7" s="264"/>
      <c r="C7" s="264"/>
      <c r="D7" s="264"/>
      <c r="E7" s="264"/>
      <c r="F7" s="264"/>
      <c r="G7" s="264"/>
      <c r="H7" s="264"/>
      <c r="I7" s="264"/>
      <c r="J7" s="264"/>
      <c r="O7" s="255" t="s">
        <v>686</v>
      </c>
      <c r="P7" s="255"/>
      <c r="Q7" s="255"/>
      <c r="R7" s="255"/>
      <c r="S7" s="255"/>
      <c r="T7" s="255"/>
      <c r="U7" s="255"/>
      <c r="V7" s="255"/>
      <c r="W7" s="255"/>
      <c r="X7" s="255"/>
      <c r="AD7" s="263" t="s">
        <v>521</v>
      </c>
      <c r="AE7" s="263"/>
      <c r="AF7" s="263"/>
      <c r="AG7" s="263"/>
      <c r="AH7" s="263"/>
      <c r="AI7" s="263"/>
      <c r="AJ7" s="263"/>
      <c r="AK7" s="263"/>
      <c r="AL7" s="263"/>
      <c r="AM7" s="263"/>
    </row>
    <row r="8" spans="1:42" ht="12.75" customHeight="1">
      <c r="A8" s="264" t="s">
        <v>786</v>
      </c>
      <c r="B8" s="264"/>
      <c r="C8" s="264"/>
      <c r="D8" s="264"/>
      <c r="E8" s="264"/>
      <c r="F8" s="264"/>
      <c r="G8" s="264"/>
      <c r="H8" s="264"/>
      <c r="I8" s="264"/>
      <c r="J8" s="264"/>
      <c r="O8" s="255" t="s">
        <v>687</v>
      </c>
      <c r="P8" s="255"/>
      <c r="Q8" s="255"/>
      <c r="R8" s="255"/>
      <c r="S8" s="255"/>
      <c r="T8" s="255"/>
      <c r="U8" s="255"/>
      <c r="V8" s="255"/>
      <c r="W8" s="255"/>
      <c r="X8" s="255"/>
      <c r="AD8" s="264" t="s">
        <v>522</v>
      </c>
      <c r="AE8" s="264"/>
      <c r="AF8" s="264"/>
      <c r="AG8" s="264"/>
      <c r="AH8" s="264"/>
      <c r="AI8" s="264"/>
      <c r="AJ8" s="264"/>
      <c r="AK8" s="264"/>
      <c r="AL8" s="264"/>
      <c r="AM8" s="264"/>
    </row>
    <row r="9" spans="1:42" ht="12.75" customHeight="1">
      <c r="A9" s="260" t="s">
        <v>787</v>
      </c>
      <c r="B9" s="260"/>
      <c r="C9" s="260"/>
      <c r="D9" s="260"/>
      <c r="E9" s="260"/>
      <c r="F9" s="260"/>
      <c r="G9" s="260"/>
      <c r="H9" s="260"/>
      <c r="I9" s="260"/>
      <c r="J9" s="260"/>
      <c r="O9" s="256" t="s">
        <v>688</v>
      </c>
      <c r="P9" s="256"/>
      <c r="Q9" s="256"/>
      <c r="R9" s="256"/>
      <c r="S9" s="256"/>
      <c r="T9" s="256"/>
      <c r="U9" s="256"/>
      <c r="V9" s="256"/>
      <c r="W9" s="256"/>
      <c r="X9" s="256"/>
      <c r="AD9" s="260" t="s">
        <v>523</v>
      </c>
      <c r="AE9" s="260"/>
      <c r="AF9" s="260"/>
      <c r="AG9" s="260"/>
      <c r="AH9" s="260"/>
      <c r="AI9" s="260"/>
      <c r="AJ9" s="260"/>
      <c r="AK9" s="260"/>
      <c r="AL9" s="260"/>
      <c r="AM9" s="260"/>
    </row>
    <row r="10" spans="1:42" ht="12.75" customHeight="1">
      <c r="A10" s="260" t="s">
        <v>524</v>
      </c>
      <c r="B10" s="260"/>
      <c r="C10" s="260"/>
      <c r="D10" s="260"/>
      <c r="E10" s="260"/>
      <c r="F10" s="260"/>
      <c r="G10" s="260"/>
      <c r="H10" s="260"/>
      <c r="I10" s="260"/>
      <c r="J10" s="260"/>
      <c r="O10" s="256" t="s">
        <v>524</v>
      </c>
      <c r="P10" s="256"/>
      <c r="Q10" s="256"/>
      <c r="R10" s="256"/>
      <c r="S10" s="256"/>
      <c r="T10" s="256"/>
      <c r="U10" s="256"/>
      <c r="V10" s="256"/>
      <c r="W10" s="256"/>
      <c r="X10" s="256"/>
      <c r="AD10" s="260" t="s">
        <v>524</v>
      </c>
      <c r="AE10" s="260"/>
      <c r="AF10" s="260"/>
      <c r="AG10" s="260"/>
      <c r="AH10" s="260"/>
      <c r="AI10" s="260"/>
      <c r="AJ10" s="260"/>
      <c r="AK10" s="260"/>
      <c r="AL10" s="260"/>
      <c r="AM10" s="260"/>
    </row>
    <row r="11" spans="1:42" ht="12.75" customHeight="1">
      <c r="A11" s="257" t="s">
        <v>531</v>
      </c>
      <c r="B11" s="257"/>
      <c r="C11" s="257"/>
      <c r="D11" s="257"/>
      <c r="E11" s="257"/>
      <c r="F11" s="257"/>
      <c r="G11" s="257"/>
      <c r="H11" s="257"/>
      <c r="I11" s="257"/>
      <c r="J11" s="257"/>
      <c r="O11" s="257" t="s">
        <v>531</v>
      </c>
      <c r="P11" s="257"/>
      <c r="Q11" s="257"/>
      <c r="R11" s="257"/>
      <c r="S11" s="257"/>
      <c r="T11" s="257"/>
      <c r="U11" s="257"/>
      <c r="V11" s="257"/>
      <c r="W11" s="257"/>
      <c r="X11" s="257"/>
      <c r="AB11" s="257" t="s">
        <v>531</v>
      </c>
      <c r="AC11" s="257"/>
      <c r="AD11" s="257"/>
      <c r="AE11" s="257"/>
      <c r="AF11" s="257"/>
      <c r="AG11" s="257"/>
      <c r="AH11" s="257"/>
      <c r="AI11" s="257"/>
      <c r="AJ11" s="257"/>
      <c r="AK11" s="257"/>
      <c r="AN11" s="92"/>
      <c r="AO11" s="92"/>
      <c r="AP11" s="92"/>
    </row>
    <row r="12" spans="1:42" ht="12.75" customHeight="1">
      <c r="A12" s="257" t="s">
        <v>130</v>
      </c>
      <c r="B12" s="257"/>
      <c r="C12" s="257"/>
      <c r="D12" s="257"/>
      <c r="E12" s="257"/>
      <c r="F12" s="257"/>
      <c r="G12" s="257"/>
      <c r="H12" s="257"/>
      <c r="I12" s="257"/>
      <c r="J12" s="257"/>
      <c r="O12" s="257" t="s">
        <v>130</v>
      </c>
      <c r="P12" s="257"/>
      <c r="Q12" s="257"/>
      <c r="R12" s="257"/>
      <c r="S12" s="257"/>
      <c r="T12" s="257"/>
      <c r="U12" s="257"/>
      <c r="V12" s="257"/>
      <c r="W12" s="257"/>
      <c r="X12" s="257"/>
      <c r="AD12" s="182" t="s">
        <v>525</v>
      </c>
      <c r="AE12" s="182"/>
      <c r="AF12" s="182" t="s">
        <v>447</v>
      </c>
      <c r="AG12" s="182"/>
      <c r="AH12" s="182"/>
      <c r="AI12" s="182"/>
      <c r="AJ12" s="266" t="s">
        <v>448</v>
      </c>
      <c r="AK12" s="266"/>
      <c r="AL12" s="266"/>
      <c r="AM12" s="266"/>
      <c r="AN12" s="253"/>
      <c r="AO12" s="253"/>
      <c r="AP12" s="253"/>
    </row>
    <row r="13" spans="1:42" ht="36" customHeight="1">
      <c r="A13" s="258" t="s">
        <v>525</v>
      </c>
      <c r="B13" s="259"/>
      <c r="C13" s="258" t="s">
        <v>447</v>
      </c>
      <c r="D13" s="258"/>
      <c r="E13" s="258"/>
      <c r="F13" s="259"/>
      <c r="G13" s="258" t="s">
        <v>689</v>
      </c>
      <c r="H13" s="258"/>
      <c r="I13" s="258"/>
      <c r="J13" s="259"/>
      <c r="O13" s="258" t="s">
        <v>525</v>
      </c>
      <c r="P13" s="259"/>
      <c r="Q13" s="258" t="s">
        <v>447</v>
      </c>
      <c r="R13" s="258"/>
      <c r="S13" s="258"/>
      <c r="T13" s="259"/>
      <c r="U13" s="258" t="s">
        <v>689</v>
      </c>
      <c r="V13" s="258"/>
      <c r="W13" s="258"/>
      <c r="X13" s="259"/>
      <c r="AB13" s="258" t="s">
        <v>525</v>
      </c>
      <c r="AC13" s="259"/>
      <c r="AD13" s="258" t="s">
        <v>447</v>
      </c>
      <c r="AE13" s="258"/>
      <c r="AF13" s="258"/>
      <c r="AG13" s="259"/>
      <c r="AH13" s="258" t="s">
        <v>448</v>
      </c>
      <c r="AI13" s="258"/>
      <c r="AJ13" s="258"/>
      <c r="AK13" s="259"/>
      <c r="AL13" s="94" t="s">
        <v>422</v>
      </c>
      <c r="AM13" s="94" t="s">
        <v>527</v>
      </c>
      <c r="AN13" s="253"/>
      <c r="AO13" s="253"/>
      <c r="AP13" s="253"/>
    </row>
    <row r="14" spans="1:42" ht="23.25" customHeight="1">
      <c r="A14" s="181" t="s">
        <v>525</v>
      </c>
      <c r="B14" s="181" t="s">
        <v>526</v>
      </c>
      <c r="C14" s="181" t="s">
        <v>190</v>
      </c>
      <c r="D14" s="181" t="s">
        <v>527</v>
      </c>
      <c r="E14" s="181" t="s">
        <v>422</v>
      </c>
      <c r="F14" s="181" t="s">
        <v>527</v>
      </c>
      <c r="G14" s="181" t="s">
        <v>190</v>
      </c>
      <c r="H14" s="181" t="s">
        <v>527</v>
      </c>
      <c r="I14" s="181" t="s">
        <v>422</v>
      </c>
      <c r="J14" s="181" t="s">
        <v>527</v>
      </c>
      <c r="O14" s="181" t="s">
        <v>525</v>
      </c>
      <c r="P14" s="181" t="s">
        <v>526</v>
      </c>
      <c r="Q14" s="181" t="s">
        <v>190</v>
      </c>
      <c r="R14" s="181" t="s">
        <v>527</v>
      </c>
      <c r="S14" s="181" t="s">
        <v>422</v>
      </c>
      <c r="T14" s="181" t="s">
        <v>527</v>
      </c>
      <c r="U14" s="181" t="s">
        <v>190</v>
      </c>
      <c r="V14" s="181" t="s">
        <v>527</v>
      </c>
      <c r="W14" s="181" t="s">
        <v>422</v>
      </c>
      <c r="X14" s="181" t="s">
        <v>527</v>
      </c>
      <c r="AB14" s="181" t="s">
        <v>525</v>
      </c>
      <c r="AC14" s="181" t="s">
        <v>526</v>
      </c>
      <c r="AD14" s="261" t="s">
        <v>128</v>
      </c>
      <c r="AE14" s="261"/>
      <c r="AF14" s="261"/>
      <c r="AG14" s="261"/>
      <c r="AH14" s="261"/>
      <c r="AI14" s="261"/>
      <c r="AJ14" s="261"/>
      <c r="AK14" s="261"/>
      <c r="AL14" s="261"/>
      <c r="AM14" s="261"/>
      <c r="AN14" s="93"/>
      <c r="AO14" s="93"/>
      <c r="AP14" s="93"/>
    </row>
    <row r="15" spans="1:42" ht="23.25" customHeight="1">
      <c r="A15" s="120"/>
      <c r="B15" s="121"/>
      <c r="C15" s="121"/>
      <c r="D15" s="121"/>
      <c r="E15" s="122"/>
      <c r="F15" s="122"/>
      <c r="G15" s="121"/>
      <c r="H15" s="121"/>
      <c r="I15" s="122"/>
      <c r="J15" s="122"/>
      <c r="O15" s="181"/>
      <c r="P15" s="181"/>
      <c r="Q15" s="181"/>
      <c r="R15" s="181"/>
      <c r="S15" s="181"/>
      <c r="T15" s="181"/>
      <c r="U15" s="181"/>
      <c r="V15" s="181"/>
      <c r="W15" s="181"/>
      <c r="X15" s="181"/>
      <c r="Y15" s="50"/>
      <c r="AB15" s="123"/>
      <c r="AC15" s="123"/>
      <c r="AD15" s="123"/>
      <c r="AE15" s="123"/>
      <c r="AF15" s="123"/>
      <c r="AG15" s="123"/>
      <c r="AH15" s="123"/>
      <c r="AI15" s="123"/>
      <c r="AJ15" s="123"/>
      <c r="AK15" s="123"/>
      <c r="AL15" s="95"/>
      <c r="AM15" s="95"/>
      <c r="AN15" s="93"/>
      <c r="AO15" s="93"/>
      <c r="AP15" s="93"/>
    </row>
    <row r="16" spans="1:42" ht="12.75" customHeight="1">
      <c r="A16" s="120"/>
      <c r="B16" s="121"/>
      <c r="C16" s="121"/>
      <c r="D16" s="121"/>
      <c r="E16" s="122"/>
      <c r="F16" s="122"/>
      <c r="G16" s="121"/>
      <c r="H16" s="121"/>
      <c r="I16" s="122"/>
      <c r="J16" s="122"/>
      <c r="O16" s="181"/>
      <c r="P16" s="181"/>
      <c r="Q16" s="181"/>
      <c r="R16" s="181"/>
      <c r="S16" s="181"/>
      <c r="T16" s="181"/>
      <c r="U16" s="181"/>
      <c r="V16" s="181"/>
      <c r="W16" s="181"/>
      <c r="X16" s="181"/>
      <c r="Y16" s="50"/>
      <c r="AB16" s="123"/>
      <c r="AC16" s="123"/>
      <c r="AD16" s="261" t="s">
        <v>130</v>
      </c>
      <c r="AE16" s="261"/>
      <c r="AF16" s="261"/>
      <c r="AG16" s="261"/>
      <c r="AH16" s="261"/>
      <c r="AI16" s="261"/>
      <c r="AJ16" s="261"/>
      <c r="AK16" s="261"/>
      <c r="AL16" s="261"/>
      <c r="AM16" s="261"/>
      <c r="AN16" s="93"/>
      <c r="AO16" s="93"/>
      <c r="AP16" s="93"/>
    </row>
    <row r="17" spans="1:42">
      <c r="A17" s="120" t="s">
        <v>426</v>
      </c>
      <c r="B17" s="121">
        <v>53461</v>
      </c>
      <c r="C17" s="121">
        <v>10670</v>
      </c>
      <c r="D17" s="121">
        <v>200</v>
      </c>
      <c r="E17" s="122">
        <v>20</v>
      </c>
      <c r="F17" s="122">
        <v>0.4</v>
      </c>
      <c r="G17" s="121">
        <v>4434</v>
      </c>
      <c r="H17" s="121">
        <v>131</v>
      </c>
      <c r="I17" s="122">
        <v>8.3000000000000007</v>
      </c>
      <c r="J17" s="122">
        <v>0.2</v>
      </c>
      <c r="O17" s="120" t="s">
        <v>426</v>
      </c>
      <c r="P17" s="121">
        <v>53592</v>
      </c>
      <c r="Q17" s="121">
        <v>10047</v>
      </c>
      <c r="R17" s="121">
        <v>212</v>
      </c>
      <c r="S17" s="122">
        <v>18.7</v>
      </c>
      <c r="T17" s="122">
        <v>0.4</v>
      </c>
      <c r="U17" s="121">
        <v>4186</v>
      </c>
      <c r="V17" s="121">
        <v>133</v>
      </c>
      <c r="W17" s="122">
        <v>7.8</v>
      </c>
      <c r="X17" s="122">
        <v>0.2</v>
      </c>
      <c r="AB17" s="120" t="s">
        <v>426</v>
      </c>
      <c r="AC17" s="121">
        <v>53657</v>
      </c>
      <c r="AD17" s="121">
        <v>10924</v>
      </c>
      <c r="AE17" s="121">
        <v>197</v>
      </c>
      <c r="AF17" s="122">
        <v>20.399999999999999</v>
      </c>
      <c r="AG17" s="122">
        <v>0.4</v>
      </c>
      <c r="AH17" s="121">
        <v>13988</v>
      </c>
      <c r="AI17" s="121">
        <v>217</v>
      </c>
      <c r="AJ17" s="122">
        <v>26.1</v>
      </c>
      <c r="AK17" s="122">
        <v>0.4</v>
      </c>
      <c r="AL17" s="96">
        <v>26.4</v>
      </c>
      <c r="AM17" s="96">
        <v>0.4</v>
      </c>
      <c r="AN17" s="253"/>
      <c r="AO17" s="253"/>
      <c r="AP17" s="253"/>
    </row>
    <row r="18" spans="1:42">
      <c r="A18" s="120" t="s">
        <v>193</v>
      </c>
      <c r="B18" s="121">
        <v>813</v>
      </c>
      <c r="C18" s="121">
        <v>180</v>
      </c>
      <c r="D18" s="121">
        <v>19</v>
      </c>
      <c r="E18" s="122">
        <v>22.2</v>
      </c>
      <c r="F18" s="122">
        <v>2.4</v>
      </c>
      <c r="G18" s="121">
        <v>81</v>
      </c>
      <c r="H18" s="121">
        <v>15</v>
      </c>
      <c r="I18" s="122">
        <v>10</v>
      </c>
      <c r="J18" s="122">
        <v>1.9</v>
      </c>
      <c r="O18" s="120" t="s">
        <v>193</v>
      </c>
      <c r="P18" s="121">
        <v>804</v>
      </c>
      <c r="Q18" s="121">
        <v>203</v>
      </c>
      <c r="R18" s="121">
        <v>25</v>
      </c>
      <c r="S18" s="122">
        <v>25.3</v>
      </c>
      <c r="T18" s="122">
        <v>3.2</v>
      </c>
      <c r="U18" s="121">
        <v>87</v>
      </c>
      <c r="V18" s="121">
        <v>29</v>
      </c>
      <c r="W18" s="122">
        <v>10.8</v>
      </c>
      <c r="X18" s="122">
        <v>3.6</v>
      </c>
      <c r="AB18" s="120" t="s">
        <v>193</v>
      </c>
      <c r="AC18" s="121">
        <v>818</v>
      </c>
      <c r="AD18" s="121">
        <v>212</v>
      </c>
      <c r="AE18" s="121">
        <v>31</v>
      </c>
      <c r="AF18" s="122">
        <v>25.9</v>
      </c>
      <c r="AG18" s="122">
        <v>3.8</v>
      </c>
      <c r="AH18" s="121">
        <v>264</v>
      </c>
      <c r="AI18" s="121">
        <v>36</v>
      </c>
      <c r="AJ18" s="122">
        <v>32.299999999999997</v>
      </c>
      <c r="AK18" s="122">
        <v>4.4000000000000004</v>
      </c>
      <c r="AL18" s="96">
        <v>26.6</v>
      </c>
      <c r="AM18" s="96">
        <v>3.7</v>
      </c>
      <c r="AN18" s="253"/>
      <c r="AO18" s="253"/>
      <c r="AP18" s="253"/>
    </row>
    <row r="19" spans="1:42">
      <c r="A19" s="120" t="s">
        <v>194</v>
      </c>
      <c r="B19" s="121">
        <v>131</v>
      </c>
      <c r="C19" s="121">
        <v>18</v>
      </c>
      <c r="D19" s="121">
        <v>4</v>
      </c>
      <c r="E19" s="122">
        <v>14.1</v>
      </c>
      <c r="F19" s="122">
        <v>3</v>
      </c>
      <c r="G19" s="121">
        <v>12</v>
      </c>
      <c r="H19" s="121">
        <v>3</v>
      </c>
      <c r="I19" s="122">
        <v>8.9</v>
      </c>
      <c r="J19" s="122">
        <v>2.6</v>
      </c>
      <c r="O19" s="120" t="s">
        <v>194</v>
      </c>
      <c r="P19" s="121">
        <v>136</v>
      </c>
      <c r="Q19" s="121">
        <v>19</v>
      </c>
      <c r="R19" s="121">
        <v>4</v>
      </c>
      <c r="S19" s="122">
        <v>13.8</v>
      </c>
      <c r="T19" s="122">
        <v>3</v>
      </c>
      <c r="U19" s="121">
        <v>12</v>
      </c>
      <c r="V19" s="121">
        <v>3</v>
      </c>
      <c r="W19" s="122">
        <v>9</v>
      </c>
      <c r="X19" s="122">
        <v>2.6</v>
      </c>
      <c r="AB19" s="120" t="s">
        <v>194</v>
      </c>
      <c r="AC19" s="121">
        <v>131</v>
      </c>
      <c r="AD19" s="121">
        <v>15</v>
      </c>
      <c r="AE19" s="121">
        <v>3</v>
      </c>
      <c r="AF19" s="122">
        <v>11.6</v>
      </c>
      <c r="AG19" s="122">
        <v>2.1</v>
      </c>
      <c r="AH19" s="121">
        <v>20</v>
      </c>
      <c r="AI19" s="121">
        <v>3</v>
      </c>
      <c r="AJ19" s="122">
        <v>15.5</v>
      </c>
      <c r="AK19" s="122">
        <v>2.5</v>
      </c>
      <c r="AL19" s="96">
        <v>22.8</v>
      </c>
      <c r="AM19" s="96">
        <v>3.9</v>
      </c>
      <c r="AN19" s="253"/>
      <c r="AO19" s="253"/>
      <c r="AP19" s="253"/>
    </row>
    <row r="20" spans="1:42">
      <c r="A20" s="120" t="s">
        <v>195</v>
      </c>
      <c r="B20" s="121">
        <v>1180</v>
      </c>
      <c r="C20" s="121">
        <v>324</v>
      </c>
      <c r="D20" s="121">
        <v>24</v>
      </c>
      <c r="E20" s="122">
        <v>27.5</v>
      </c>
      <c r="F20" s="122">
        <v>2.1</v>
      </c>
      <c r="G20" s="121">
        <v>131</v>
      </c>
      <c r="H20" s="121">
        <v>14</v>
      </c>
      <c r="I20" s="122">
        <v>11.1</v>
      </c>
      <c r="J20" s="122">
        <v>1.2</v>
      </c>
      <c r="O20" s="120" t="s">
        <v>195</v>
      </c>
      <c r="P20" s="121">
        <v>1158</v>
      </c>
      <c r="Q20" s="121">
        <v>301</v>
      </c>
      <c r="R20" s="121">
        <v>52</v>
      </c>
      <c r="S20" s="122">
        <v>26</v>
      </c>
      <c r="T20" s="122">
        <v>4.5</v>
      </c>
      <c r="U20" s="121">
        <v>93</v>
      </c>
      <c r="V20" s="121">
        <v>14</v>
      </c>
      <c r="W20" s="122">
        <v>8.1</v>
      </c>
      <c r="X20" s="122">
        <v>1.2</v>
      </c>
      <c r="AB20" s="120" t="s">
        <v>195</v>
      </c>
      <c r="AC20" s="121">
        <v>1229</v>
      </c>
      <c r="AD20" s="121">
        <v>341</v>
      </c>
      <c r="AE20" s="121">
        <v>42</v>
      </c>
      <c r="AF20" s="122">
        <v>27.8</v>
      </c>
      <c r="AG20" s="122">
        <v>3.4</v>
      </c>
      <c r="AH20" s="121">
        <v>390</v>
      </c>
      <c r="AI20" s="121">
        <v>42</v>
      </c>
      <c r="AJ20" s="122">
        <v>31.7</v>
      </c>
      <c r="AK20" s="122">
        <v>3.4</v>
      </c>
      <c r="AL20" s="96">
        <v>31.8</v>
      </c>
      <c r="AM20" s="96">
        <v>3.8</v>
      </c>
      <c r="AN20" s="253"/>
      <c r="AO20" s="253"/>
      <c r="AP20" s="253"/>
    </row>
    <row r="21" spans="1:42">
      <c r="A21" s="120" t="s">
        <v>196</v>
      </c>
      <c r="B21" s="121">
        <v>503</v>
      </c>
      <c r="C21" s="121">
        <v>136</v>
      </c>
      <c r="D21" s="121">
        <v>15</v>
      </c>
      <c r="E21" s="122">
        <v>27.1</v>
      </c>
      <c r="F21" s="122">
        <v>2.9</v>
      </c>
      <c r="G21" s="121">
        <v>68</v>
      </c>
      <c r="H21" s="121">
        <v>13</v>
      </c>
      <c r="I21" s="122">
        <v>13.4</v>
      </c>
      <c r="J21" s="122">
        <v>2.6</v>
      </c>
      <c r="O21" s="120" t="s">
        <v>196</v>
      </c>
      <c r="P21" s="121">
        <v>543</v>
      </c>
      <c r="Q21" s="121">
        <v>133</v>
      </c>
      <c r="R21" s="121">
        <v>25</v>
      </c>
      <c r="S21" s="122">
        <v>24.6</v>
      </c>
      <c r="T21" s="122">
        <v>4.7</v>
      </c>
      <c r="U21" s="121">
        <v>47</v>
      </c>
      <c r="V21" s="121">
        <v>13</v>
      </c>
      <c r="W21" s="122">
        <v>8.6</v>
      </c>
      <c r="X21" s="122">
        <v>2.2999999999999998</v>
      </c>
      <c r="AB21" s="120" t="s">
        <v>196</v>
      </c>
      <c r="AC21" s="121">
        <v>517</v>
      </c>
      <c r="AD21" s="121">
        <v>144</v>
      </c>
      <c r="AE21" s="121">
        <v>21</v>
      </c>
      <c r="AF21" s="122">
        <v>27.9</v>
      </c>
      <c r="AG21" s="122">
        <v>4</v>
      </c>
      <c r="AH21" s="121">
        <v>192</v>
      </c>
      <c r="AI21" s="121">
        <v>20</v>
      </c>
      <c r="AJ21" s="122">
        <v>37.200000000000003</v>
      </c>
      <c r="AK21" s="122">
        <v>3.9</v>
      </c>
      <c r="AL21" s="96">
        <v>29.4</v>
      </c>
      <c r="AM21" s="96">
        <v>2.8</v>
      </c>
      <c r="AN21" s="253"/>
      <c r="AO21" s="253"/>
      <c r="AP21" s="253"/>
    </row>
    <row r="22" spans="1:42">
      <c r="A22" s="120" t="s">
        <v>197</v>
      </c>
      <c r="B22" s="121">
        <v>6667</v>
      </c>
      <c r="C22" s="121">
        <v>1505</v>
      </c>
      <c r="D22" s="121">
        <v>86</v>
      </c>
      <c r="E22" s="122">
        <v>22.6</v>
      </c>
      <c r="F22" s="122">
        <v>1.3</v>
      </c>
      <c r="G22" s="121">
        <v>602</v>
      </c>
      <c r="H22" s="121">
        <v>50</v>
      </c>
      <c r="I22" s="122">
        <v>9</v>
      </c>
      <c r="J22" s="122">
        <v>0.7</v>
      </c>
      <c r="O22" s="120" t="s">
        <v>197</v>
      </c>
      <c r="P22" s="121">
        <v>6541</v>
      </c>
      <c r="Q22" s="121">
        <v>1305</v>
      </c>
      <c r="R22" s="121">
        <v>70</v>
      </c>
      <c r="S22" s="122">
        <v>20</v>
      </c>
      <c r="T22" s="122">
        <v>1.1000000000000001</v>
      </c>
      <c r="U22" s="121">
        <v>566</v>
      </c>
      <c r="V22" s="121">
        <v>54</v>
      </c>
      <c r="W22" s="122">
        <v>8.6</v>
      </c>
      <c r="X22" s="122">
        <v>0.8</v>
      </c>
      <c r="AB22" s="120" t="s">
        <v>197</v>
      </c>
      <c r="AC22" s="121">
        <v>6717</v>
      </c>
      <c r="AD22" s="121">
        <v>1446</v>
      </c>
      <c r="AE22" s="121">
        <v>74</v>
      </c>
      <c r="AF22" s="122">
        <v>21.5</v>
      </c>
      <c r="AG22" s="122">
        <v>1.1000000000000001</v>
      </c>
      <c r="AH22" s="121">
        <v>1866</v>
      </c>
      <c r="AI22" s="121">
        <v>84</v>
      </c>
      <c r="AJ22" s="122">
        <v>27.8</v>
      </c>
      <c r="AK22" s="122">
        <v>1.3</v>
      </c>
      <c r="AL22" s="96">
        <v>29.3</v>
      </c>
      <c r="AM22" s="96">
        <v>1.3</v>
      </c>
      <c r="AN22" s="253"/>
      <c r="AO22" s="253"/>
      <c r="AP22" s="253"/>
    </row>
    <row r="23" spans="1:42">
      <c r="A23" s="120" t="s">
        <v>198</v>
      </c>
      <c r="B23" s="121">
        <v>931</v>
      </c>
      <c r="C23" s="121">
        <v>159</v>
      </c>
      <c r="D23" s="121">
        <v>26</v>
      </c>
      <c r="E23" s="122">
        <v>17.100000000000001</v>
      </c>
      <c r="F23" s="122">
        <v>2.8</v>
      </c>
      <c r="G23" s="121">
        <v>62</v>
      </c>
      <c r="H23" s="121">
        <v>13</v>
      </c>
      <c r="I23" s="122">
        <v>6.7</v>
      </c>
      <c r="J23" s="122">
        <v>1.4</v>
      </c>
      <c r="O23" s="120" t="s">
        <v>198</v>
      </c>
      <c r="P23" s="121">
        <v>948</v>
      </c>
      <c r="Q23" s="121">
        <v>133</v>
      </c>
      <c r="R23" s="121">
        <v>25</v>
      </c>
      <c r="S23" s="122">
        <v>14.1</v>
      </c>
      <c r="T23" s="122">
        <v>2.6</v>
      </c>
      <c r="U23" s="121">
        <v>45</v>
      </c>
      <c r="V23" s="121">
        <v>10</v>
      </c>
      <c r="W23" s="122">
        <v>4.8</v>
      </c>
      <c r="X23" s="122">
        <v>1.1000000000000001</v>
      </c>
      <c r="AB23" s="120" t="s">
        <v>198</v>
      </c>
      <c r="AC23" s="121">
        <v>941</v>
      </c>
      <c r="AD23" s="121">
        <v>146</v>
      </c>
      <c r="AE23" s="121">
        <v>25</v>
      </c>
      <c r="AF23" s="122">
        <v>15.5</v>
      </c>
      <c r="AG23" s="122">
        <v>2.6</v>
      </c>
      <c r="AH23" s="121">
        <v>193</v>
      </c>
      <c r="AI23" s="121">
        <v>27</v>
      </c>
      <c r="AJ23" s="122">
        <v>20.5</v>
      </c>
      <c r="AK23" s="122">
        <v>2.9</v>
      </c>
      <c r="AL23" s="96">
        <v>20</v>
      </c>
      <c r="AM23" s="96">
        <v>2.4</v>
      </c>
      <c r="AN23" s="253"/>
      <c r="AO23" s="253"/>
      <c r="AP23" s="253"/>
    </row>
    <row r="24" spans="1:42">
      <c r="A24" s="120" t="s">
        <v>199</v>
      </c>
      <c r="B24" s="121">
        <v>610</v>
      </c>
      <c r="C24" s="121">
        <v>83</v>
      </c>
      <c r="D24" s="121">
        <v>21</v>
      </c>
      <c r="E24" s="122">
        <v>13.5</v>
      </c>
      <c r="F24" s="122">
        <v>3.4</v>
      </c>
      <c r="G24" s="121">
        <v>34</v>
      </c>
      <c r="H24" s="121">
        <v>11</v>
      </c>
      <c r="I24" s="122">
        <v>5.5</v>
      </c>
      <c r="J24" s="122">
        <v>1.8</v>
      </c>
      <c r="O24" s="120" t="s">
        <v>199</v>
      </c>
      <c r="P24" s="121">
        <v>592</v>
      </c>
      <c r="Q24" s="121">
        <v>87</v>
      </c>
      <c r="R24" s="121">
        <v>13</v>
      </c>
      <c r="S24" s="122">
        <v>14.6</v>
      </c>
      <c r="T24" s="122">
        <v>2.2000000000000002</v>
      </c>
      <c r="U24" s="121">
        <v>42</v>
      </c>
      <c r="V24" s="121">
        <v>9</v>
      </c>
      <c r="W24" s="122">
        <v>7</v>
      </c>
      <c r="X24" s="122">
        <v>1.5</v>
      </c>
      <c r="AB24" s="120" t="s">
        <v>199</v>
      </c>
      <c r="AC24" s="121">
        <v>594</v>
      </c>
      <c r="AD24" s="121">
        <v>77</v>
      </c>
      <c r="AE24" s="121">
        <v>12</v>
      </c>
      <c r="AF24" s="122">
        <v>12.9</v>
      </c>
      <c r="AG24" s="122">
        <v>2</v>
      </c>
      <c r="AH24" s="121">
        <v>100</v>
      </c>
      <c r="AI24" s="121">
        <v>12</v>
      </c>
      <c r="AJ24" s="122">
        <v>16.899999999999999</v>
      </c>
      <c r="AK24" s="122">
        <v>2.1</v>
      </c>
      <c r="AL24" s="96">
        <v>17</v>
      </c>
      <c r="AM24" s="96">
        <v>1.9</v>
      </c>
      <c r="AN24" s="253"/>
      <c r="AO24" s="253"/>
      <c r="AP24" s="253"/>
    </row>
    <row r="25" spans="1:42">
      <c r="A25" s="120" t="s">
        <v>200</v>
      </c>
      <c r="B25" s="121">
        <v>151</v>
      </c>
      <c r="C25" s="121">
        <v>26</v>
      </c>
      <c r="D25" s="121">
        <v>4</v>
      </c>
      <c r="E25" s="122">
        <v>17.5</v>
      </c>
      <c r="F25" s="122">
        <v>2.7</v>
      </c>
      <c r="G25" s="121">
        <v>8</v>
      </c>
      <c r="H25" s="121">
        <v>2</v>
      </c>
      <c r="I25" s="122">
        <v>5.4</v>
      </c>
      <c r="J25" s="122">
        <v>1.6</v>
      </c>
      <c r="O25" s="120" t="s">
        <v>200</v>
      </c>
      <c r="P25" s="121">
        <v>156</v>
      </c>
      <c r="Q25" s="121">
        <v>35</v>
      </c>
      <c r="R25" s="121">
        <v>6</v>
      </c>
      <c r="S25" s="122">
        <v>22.6</v>
      </c>
      <c r="T25" s="122">
        <v>3.9</v>
      </c>
      <c r="U25" s="121">
        <v>19</v>
      </c>
      <c r="V25" s="121">
        <v>5</v>
      </c>
      <c r="W25" s="122">
        <v>12.4</v>
      </c>
      <c r="X25" s="122">
        <v>3.2</v>
      </c>
      <c r="AB25" s="120" t="s">
        <v>200</v>
      </c>
      <c r="AC25" s="121">
        <v>152</v>
      </c>
      <c r="AD25" s="121">
        <v>31</v>
      </c>
      <c r="AE25" s="121">
        <v>5</v>
      </c>
      <c r="AF25" s="122">
        <v>20.2</v>
      </c>
      <c r="AG25" s="122">
        <v>3</v>
      </c>
      <c r="AH25" s="121">
        <v>44</v>
      </c>
      <c r="AI25" s="121">
        <v>6</v>
      </c>
      <c r="AJ25" s="122">
        <v>28.7</v>
      </c>
      <c r="AK25" s="122">
        <v>3.7</v>
      </c>
      <c r="AL25" s="96">
        <v>26.2</v>
      </c>
      <c r="AM25" s="96">
        <v>3.2</v>
      </c>
      <c r="AN25" s="253"/>
      <c r="AO25" s="253"/>
      <c r="AP25" s="253"/>
    </row>
    <row r="26" spans="1:42" ht="22">
      <c r="A26" s="120" t="s">
        <v>201</v>
      </c>
      <c r="B26" s="121">
        <v>82</v>
      </c>
      <c r="C26" s="121">
        <v>24</v>
      </c>
      <c r="D26" s="121">
        <v>3</v>
      </c>
      <c r="E26" s="122">
        <v>29.2</v>
      </c>
      <c r="F26" s="122">
        <v>4.0999999999999996</v>
      </c>
      <c r="G26" s="121">
        <v>13</v>
      </c>
      <c r="H26" s="121">
        <v>3</v>
      </c>
      <c r="I26" s="122">
        <v>16.100000000000001</v>
      </c>
      <c r="J26" s="122">
        <v>3.3</v>
      </c>
      <c r="O26" s="120" t="s">
        <v>201</v>
      </c>
      <c r="P26" s="121">
        <v>74</v>
      </c>
      <c r="Q26" s="121">
        <v>29</v>
      </c>
      <c r="R26" s="121">
        <v>4</v>
      </c>
      <c r="S26" s="122" t="s">
        <v>427</v>
      </c>
      <c r="T26" s="122">
        <v>5.8</v>
      </c>
      <c r="U26" s="121">
        <v>15</v>
      </c>
      <c r="V26" s="121">
        <v>3</v>
      </c>
      <c r="W26" s="122" t="s">
        <v>427</v>
      </c>
      <c r="X26" s="122">
        <v>3.8</v>
      </c>
      <c r="AB26" s="120" t="s">
        <v>201</v>
      </c>
      <c r="AC26" s="121">
        <v>71</v>
      </c>
      <c r="AD26" s="121">
        <v>22</v>
      </c>
      <c r="AE26" s="121">
        <v>3</v>
      </c>
      <c r="AF26" s="122" t="s">
        <v>427</v>
      </c>
      <c r="AG26" s="122">
        <v>4.5999999999999996</v>
      </c>
      <c r="AH26" s="121">
        <v>30</v>
      </c>
      <c r="AI26" s="121">
        <v>4</v>
      </c>
      <c r="AJ26" s="122" t="s">
        <v>427</v>
      </c>
      <c r="AK26" s="122">
        <v>5.0999999999999996</v>
      </c>
      <c r="AL26" s="96" t="s">
        <v>427</v>
      </c>
      <c r="AM26" s="96">
        <v>5.5</v>
      </c>
      <c r="AN26" s="253"/>
      <c r="AO26" s="253"/>
      <c r="AP26" s="253"/>
    </row>
    <row r="27" spans="1:42">
      <c r="A27" s="120" t="s">
        <v>202</v>
      </c>
      <c r="B27" s="121">
        <v>2922</v>
      </c>
      <c r="C27" s="121">
        <v>657</v>
      </c>
      <c r="D27" s="121">
        <v>54</v>
      </c>
      <c r="E27" s="122">
        <v>22.5</v>
      </c>
      <c r="F27" s="122">
        <v>1.9</v>
      </c>
      <c r="G27" s="121">
        <v>333</v>
      </c>
      <c r="H27" s="121">
        <v>44</v>
      </c>
      <c r="I27" s="122">
        <v>11.4</v>
      </c>
      <c r="J27" s="122">
        <v>1.5</v>
      </c>
      <c r="O27" s="120" t="s">
        <v>202</v>
      </c>
      <c r="P27" s="121">
        <v>3111</v>
      </c>
      <c r="Q27" s="121">
        <v>595</v>
      </c>
      <c r="R27" s="121">
        <v>56</v>
      </c>
      <c r="S27" s="122">
        <v>19.100000000000001</v>
      </c>
      <c r="T27" s="122">
        <v>1.8</v>
      </c>
      <c r="U27" s="121">
        <v>252</v>
      </c>
      <c r="V27" s="121">
        <v>37</v>
      </c>
      <c r="W27" s="122">
        <v>8.1</v>
      </c>
      <c r="X27" s="122">
        <v>1.2</v>
      </c>
      <c r="AB27" s="120" t="s">
        <v>202</v>
      </c>
      <c r="AC27" s="121">
        <v>2934</v>
      </c>
      <c r="AD27" s="121">
        <v>607</v>
      </c>
      <c r="AE27" s="121">
        <v>47</v>
      </c>
      <c r="AF27" s="122">
        <v>20.7</v>
      </c>
      <c r="AG27" s="122">
        <v>1.6</v>
      </c>
      <c r="AH27" s="121">
        <v>803</v>
      </c>
      <c r="AI27" s="121">
        <v>55</v>
      </c>
      <c r="AJ27" s="122">
        <v>27.4</v>
      </c>
      <c r="AK27" s="122">
        <v>1.9</v>
      </c>
      <c r="AL27" s="96">
        <v>27.8</v>
      </c>
      <c r="AM27" s="96">
        <v>2</v>
      </c>
      <c r="AN27" s="253"/>
      <c r="AO27" s="253"/>
      <c r="AP27" s="253"/>
    </row>
    <row r="28" spans="1:42">
      <c r="A28" s="120" t="s">
        <v>203</v>
      </c>
      <c r="B28" s="121">
        <v>1878</v>
      </c>
      <c r="C28" s="121">
        <v>439</v>
      </c>
      <c r="D28" s="121">
        <v>39</v>
      </c>
      <c r="E28" s="122">
        <v>23.4</v>
      </c>
      <c r="F28" s="122">
        <v>2.1</v>
      </c>
      <c r="G28" s="121">
        <v>204</v>
      </c>
      <c r="H28" s="121">
        <v>27</v>
      </c>
      <c r="I28" s="122">
        <v>10.9</v>
      </c>
      <c r="J28" s="122">
        <v>1.4</v>
      </c>
      <c r="O28" s="120" t="s">
        <v>203</v>
      </c>
      <c r="P28" s="121">
        <v>1827</v>
      </c>
      <c r="Q28" s="121">
        <v>380</v>
      </c>
      <c r="R28" s="121">
        <v>51</v>
      </c>
      <c r="S28" s="122">
        <v>20.8</v>
      </c>
      <c r="T28" s="122">
        <v>2.8</v>
      </c>
      <c r="U28" s="121">
        <v>177</v>
      </c>
      <c r="V28" s="121">
        <v>29</v>
      </c>
      <c r="W28" s="122">
        <v>9.6999999999999993</v>
      </c>
      <c r="X28" s="122">
        <v>1.6</v>
      </c>
      <c r="AB28" s="120" t="s">
        <v>203</v>
      </c>
      <c r="AC28" s="121">
        <v>1798</v>
      </c>
      <c r="AD28" s="121">
        <v>476</v>
      </c>
      <c r="AE28" s="121">
        <v>50</v>
      </c>
      <c r="AF28" s="122">
        <v>26.5</v>
      </c>
      <c r="AG28" s="122">
        <v>2.8</v>
      </c>
      <c r="AH28" s="121">
        <v>584</v>
      </c>
      <c r="AI28" s="121">
        <v>53</v>
      </c>
      <c r="AJ28" s="122">
        <v>32.5</v>
      </c>
      <c r="AK28" s="122">
        <v>3</v>
      </c>
      <c r="AL28" s="96">
        <v>28.9</v>
      </c>
      <c r="AM28" s="96">
        <v>2.2999999999999998</v>
      </c>
      <c r="AN28" s="253"/>
      <c r="AO28" s="253"/>
      <c r="AP28" s="253"/>
    </row>
    <row r="29" spans="1:42">
      <c r="A29" s="120" t="s">
        <v>204</v>
      </c>
      <c r="B29" s="121">
        <v>227</v>
      </c>
      <c r="C29" s="121">
        <v>34</v>
      </c>
      <c r="D29" s="121">
        <v>6</v>
      </c>
      <c r="E29" s="122">
        <v>14.9</v>
      </c>
      <c r="F29" s="122">
        <v>2.6</v>
      </c>
      <c r="G29" s="121">
        <v>19</v>
      </c>
      <c r="H29" s="121">
        <v>5</v>
      </c>
      <c r="I29" s="122">
        <v>8.4</v>
      </c>
      <c r="J29" s="122">
        <v>2.2000000000000002</v>
      </c>
      <c r="O29" s="120" t="s">
        <v>204</v>
      </c>
      <c r="P29" s="121">
        <v>220</v>
      </c>
      <c r="Q29" s="121">
        <v>28</v>
      </c>
      <c r="R29" s="121">
        <v>6</v>
      </c>
      <c r="S29" s="122">
        <v>12.7</v>
      </c>
      <c r="T29" s="122">
        <v>2.9</v>
      </c>
      <c r="U29" s="121">
        <v>8</v>
      </c>
      <c r="V29" s="121">
        <v>3</v>
      </c>
      <c r="W29" s="122">
        <v>3.6</v>
      </c>
      <c r="X29" s="122">
        <v>1.3</v>
      </c>
      <c r="AB29" s="120" t="s">
        <v>204</v>
      </c>
      <c r="AC29" s="121">
        <v>214</v>
      </c>
      <c r="AD29" s="121">
        <v>43</v>
      </c>
      <c r="AE29" s="121">
        <v>7</v>
      </c>
      <c r="AF29" s="122">
        <v>20</v>
      </c>
      <c r="AG29" s="122">
        <v>3.2</v>
      </c>
      <c r="AH29" s="121">
        <v>61</v>
      </c>
      <c r="AI29" s="121">
        <v>8</v>
      </c>
      <c r="AJ29" s="122">
        <v>28.5</v>
      </c>
      <c r="AK29" s="122">
        <v>3.6</v>
      </c>
      <c r="AL29" s="96">
        <v>23.4</v>
      </c>
      <c r="AM29" s="96">
        <v>3.4</v>
      </c>
      <c r="AN29" s="253"/>
      <c r="AO29" s="253"/>
      <c r="AP29" s="253"/>
    </row>
    <row r="30" spans="1:42">
      <c r="A30" s="120" t="s">
        <v>205</v>
      </c>
      <c r="B30" s="121">
        <v>310</v>
      </c>
      <c r="C30" s="121">
        <v>42</v>
      </c>
      <c r="D30" s="121">
        <v>7</v>
      </c>
      <c r="E30" s="122">
        <v>13.7</v>
      </c>
      <c r="F30" s="122">
        <v>2.2999999999999998</v>
      </c>
      <c r="G30" s="121">
        <v>15</v>
      </c>
      <c r="H30" s="121">
        <v>5</v>
      </c>
      <c r="I30" s="122">
        <v>4.8</v>
      </c>
      <c r="J30" s="122">
        <v>1.5</v>
      </c>
      <c r="O30" s="120" t="s">
        <v>205</v>
      </c>
      <c r="P30" s="121">
        <v>323</v>
      </c>
      <c r="Q30" s="121">
        <v>54</v>
      </c>
      <c r="R30" s="121">
        <v>10</v>
      </c>
      <c r="S30" s="122">
        <v>16.7</v>
      </c>
      <c r="T30" s="122">
        <v>3.1</v>
      </c>
      <c r="U30" s="121">
        <v>13</v>
      </c>
      <c r="V30" s="121">
        <v>3</v>
      </c>
      <c r="W30" s="122">
        <v>4</v>
      </c>
      <c r="X30" s="122">
        <v>0.8</v>
      </c>
      <c r="AB30" s="120" t="s">
        <v>205</v>
      </c>
      <c r="AC30" s="121">
        <v>327</v>
      </c>
      <c r="AD30" s="121">
        <v>57</v>
      </c>
      <c r="AE30" s="121">
        <v>6</v>
      </c>
      <c r="AF30" s="122">
        <v>17.399999999999999</v>
      </c>
      <c r="AG30" s="122">
        <v>1.9</v>
      </c>
      <c r="AH30" s="121">
        <v>87</v>
      </c>
      <c r="AI30" s="121">
        <v>9</v>
      </c>
      <c r="AJ30" s="122">
        <v>26.4</v>
      </c>
      <c r="AK30" s="122">
        <v>2.6</v>
      </c>
      <c r="AL30" s="96">
        <v>28.2</v>
      </c>
      <c r="AM30" s="96">
        <v>3.8</v>
      </c>
      <c r="AN30" s="253"/>
      <c r="AO30" s="253"/>
      <c r="AP30" s="253"/>
    </row>
    <row r="31" spans="1:42">
      <c r="A31" s="120" t="s">
        <v>206</v>
      </c>
      <c r="B31" s="121">
        <v>2073</v>
      </c>
      <c r="C31" s="121">
        <v>448</v>
      </c>
      <c r="D31" s="121">
        <v>48</v>
      </c>
      <c r="E31" s="122">
        <v>21.6</v>
      </c>
      <c r="F31" s="122">
        <v>2.2999999999999998</v>
      </c>
      <c r="G31" s="121">
        <v>176</v>
      </c>
      <c r="H31" s="121">
        <v>38</v>
      </c>
      <c r="I31" s="122">
        <v>8.5</v>
      </c>
      <c r="J31" s="122">
        <v>1.8</v>
      </c>
      <c r="O31" s="120" t="s">
        <v>206</v>
      </c>
      <c r="P31" s="121">
        <v>2274</v>
      </c>
      <c r="Q31" s="121">
        <v>407</v>
      </c>
      <c r="R31" s="121">
        <v>42</v>
      </c>
      <c r="S31" s="122">
        <v>17.899999999999999</v>
      </c>
      <c r="T31" s="122">
        <v>1.8</v>
      </c>
      <c r="U31" s="121">
        <v>205</v>
      </c>
      <c r="V31" s="121">
        <v>30</v>
      </c>
      <c r="W31" s="122">
        <v>9</v>
      </c>
      <c r="X31" s="122">
        <v>1.3</v>
      </c>
      <c r="AB31" s="120" t="s">
        <v>206</v>
      </c>
      <c r="AC31" s="121">
        <v>2195</v>
      </c>
      <c r="AD31" s="121">
        <v>420</v>
      </c>
      <c r="AE31" s="121">
        <v>40</v>
      </c>
      <c r="AF31" s="122">
        <v>19.100000000000001</v>
      </c>
      <c r="AG31" s="122">
        <v>1.8</v>
      </c>
      <c r="AH31" s="121">
        <v>536</v>
      </c>
      <c r="AI31" s="121">
        <v>42</v>
      </c>
      <c r="AJ31" s="122">
        <v>24.4</v>
      </c>
      <c r="AK31" s="122">
        <v>1.9</v>
      </c>
      <c r="AL31" s="96">
        <v>23.6</v>
      </c>
      <c r="AM31" s="96">
        <v>2.2999999999999998</v>
      </c>
      <c r="AN31" s="253"/>
      <c r="AO31" s="253"/>
      <c r="AP31" s="253"/>
    </row>
    <row r="32" spans="1:42">
      <c r="A32" s="120" t="s">
        <v>207</v>
      </c>
      <c r="B32" s="121">
        <v>1160</v>
      </c>
      <c r="C32" s="121">
        <v>253</v>
      </c>
      <c r="D32" s="121">
        <v>35</v>
      </c>
      <c r="E32" s="122">
        <v>21.8</v>
      </c>
      <c r="F32" s="122">
        <v>3</v>
      </c>
      <c r="G32" s="121">
        <v>68</v>
      </c>
      <c r="H32" s="121">
        <v>17</v>
      </c>
      <c r="I32" s="122">
        <v>5.9</v>
      </c>
      <c r="J32" s="122">
        <v>1.5</v>
      </c>
      <c r="O32" s="120" t="s">
        <v>207</v>
      </c>
      <c r="P32" s="121">
        <v>1238</v>
      </c>
      <c r="Q32" s="121">
        <v>155</v>
      </c>
      <c r="R32" s="121">
        <v>28</v>
      </c>
      <c r="S32" s="122">
        <v>12.5</v>
      </c>
      <c r="T32" s="122">
        <v>2.2000000000000002</v>
      </c>
      <c r="U32" s="121">
        <v>110</v>
      </c>
      <c r="V32" s="121">
        <v>26</v>
      </c>
      <c r="W32" s="122">
        <v>8.9</v>
      </c>
      <c r="X32" s="122">
        <v>2.1</v>
      </c>
      <c r="AB32" s="120" t="s">
        <v>207</v>
      </c>
      <c r="AC32" s="121">
        <v>1226</v>
      </c>
      <c r="AD32" s="121">
        <v>263</v>
      </c>
      <c r="AE32" s="121">
        <v>34</v>
      </c>
      <c r="AF32" s="122">
        <v>21.4</v>
      </c>
      <c r="AG32" s="122">
        <v>2.8</v>
      </c>
      <c r="AH32" s="121">
        <v>329</v>
      </c>
      <c r="AI32" s="121">
        <v>38</v>
      </c>
      <c r="AJ32" s="122">
        <v>26.8</v>
      </c>
      <c r="AK32" s="122">
        <v>3.1</v>
      </c>
      <c r="AL32" s="96">
        <v>24.7</v>
      </c>
      <c r="AM32" s="96">
        <v>2.8</v>
      </c>
      <c r="AN32" s="253"/>
      <c r="AO32" s="253"/>
      <c r="AP32" s="253"/>
    </row>
    <row r="33" spans="1:42">
      <c r="A33" s="120" t="s">
        <v>208</v>
      </c>
      <c r="B33" s="121">
        <v>537</v>
      </c>
      <c r="C33" s="121">
        <v>73</v>
      </c>
      <c r="D33" s="121">
        <v>14</v>
      </c>
      <c r="E33" s="122">
        <v>13.6</v>
      </c>
      <c r="F33" s="122">
        <v>2.6</v>
      </c>
      <c r="G33" s="121">
        <v>30</v>
      </c>
      <c r="H33" s="121">
        <v>8</v>
      </c>
      <c r="I33" s="122">
        <v>5.6</v>
      </c>
      <c r="J33" s="122">
        <v>1.5</v>
      </c>
      <c r="O33" s="120" t="s">
        <v>208</v>
      </c>
      <c r="P33" s="121">
        <v>511</v>
      </c>
      <c r="Q33" s="121">
        <v>75</v>
      </c>
      <c r="R33" s="121">
        <v>11</v>
      </c>
      <c r="S33" s="122">
        <v>14.6</v>
      </c>
      <c r="T33" s="122">
        <v>2.1</v>
      </c>
      <c r="U33" s="121">
        <v>26</v>
      </c>
      <c r="V33" s="121">
        <v>6</v>
      </c>
      <c r="W33" s="122">
        <v>5.0999999999999996</v>
      </c>
      <c r="X33" s="122">
        <v>1.2</v>
      </c>
      <c r="AB33" s="120" t="s">
        <v>208</v>
      </c>
      <c r="AC33" s="121">
        <v>533</v>
      </c>
      <c r="AD33" s="121">
        <v>65</v>
      </c>
      <c r="AE33" s="121">
        <v>8</v>
      </c>
      <c r="AF33" s="122">
        <v>12.2</v>
      </c>
      <c r="AG33" s="122">
        <v>1.6</v>
      </c>
      <c r="AH33" s="121">
        <v>96</v>
      </c>
      <c r="AI33" s="121">
        <v>12</v>
      </c>
      <c r="AJ33" s="122">
        <v>17.899999999999999</v>
      </c>
      <c r="AK33" s="122">
        <v>2.2999999999999998</v>
      </c>
      <c r="AL33" s="96">
        <v>18.8</v>
      </c>
      <c r="AM33" s="96">
        <v>1.9</v>
      </c>
      <c r="AN33" s="253"/>
      <c r="AO33" s="253"/>
      <c r="AP33" s="253"/>
    </row>
    <row r="34" spans="1:42">
      <c r="A34" s="120" t="s">
        <v>209</v>
      </c>
      <c r="B34" s="121">
        <v>497</v>
      </c>
      <c r="C34" s="121">
        <v>68</v>
      </c>
      <c r="D34" s="121">
        <v>11</v>
      </c>
      <c r="E34" s="122">
        <v>13.7</v>
      </c>
      <c r="F34" s="122">
        <v>2.2999999999999998</v>
      </c>
      <c r="G34" s="121">
        <v>26</v>
      </c>
      <c r="H34" s="121">
        <v>7</v>
      </c>
      <c r="I34" s="122">
        <v>5.3</v>
      </c>
      <c r="J34" s="122">
        <v>1.5</v>
      </c>
      <c r="O34" s="120" t="s">
        <v>209</v>
      </c>
      <c r="P34" s="121">
        <v>492</v>
      </c>
      <c r="Q34" s="121">
        <v>69</v>
      </c>
      <c r="R34" s="121">
        <v>12</v>
      </c>
      <c r="S34" s="122">
        <v>14</v>
      </c>
      <c r="T34" s="122">
        <v>2.5</v>
      </c>
      <c r="U34" s="121">
        <v>32</v>
      </c>
      <c r="V34" s="121">
        <v>8</v>
      </c>
      <c r="W34" s="122">
        <v>6.5</v>
      </c>
      <c r="X34" s="122">
        <v>1.7</v>
      </c>
      <c r="AB34" s="120" t="s">
        <v>209</v>
      </c>
      <c r="AC34" s="121">
        <v>508</v>
      </c>
      <c r="AD34" s="121">
        <v>113</v>
      </c>
      <c r="AE34" s="121">
        <v>13</v>
      </c>
      <c r="AF34" s="122">
        <v>22.2</v>
      </c>
      <c r="AG34" s="122">
        <v>2.6</v>
      </c>
      <c r="AH34" s="121">
        <v>145</v>
      </c>
      <c r="AI34" s="121">
        <v>15</v>
      </c>
      <c r="AJ34" s="122">
        <v>28.4</v>
      </c>
      <c r="AK34" s="122">
        <v>3</v>
      </c>
      <c r="AL34" s="96">
        <v>28</v>
      </c>
      <c r="AM34" s="96">
        <v>2.8</v>
      </c>
      <c r="AN34" s="253"/>
      <c r="AO34" s="253"/>
      <c r="AP34" s="253"/>
    </row>
    <row r="35" spans="1:42">
      <c r="A35" s="120" t="s">
        <v>210</v>
      </c>
      <c r="B35" s="121">
        <v>677</v>
      </c>
      <c r="C35" s="121">
        <v>183</v>
      </c>
      <c r="D35" s="121">
        <v>24</v>
      </c>
      <c r="E35" s="122">
        <v>27.1</v>
      </c>
      <c r="F35" s="122">
        <v>3.6</v>
      </c>
      <c r="G35" s="121">
        <v>71</v>
      </c>
      <c r="H35" s="121">
        <v>19</v>
      </c>
      <c r="I35" s="122">
        <v>10.5</v>
      </c>
      <c r="J35" s="122">
        <v>2.8</v>
      </c>
      <c r="O35" s="120" t="s">
        <v>210</v>
      </c>
      <c r="P35" s="121">
        <v>670</v>
      </c>
      <c r="Q35" s="121">
        <v>209</v>
      </c>
      <c r="R35" s="121">
        <v>23</v>
      </c>
      <c r="S35" s="122">
        <v>31.1</v>
      </c>
      <c r="T35" s="122">
        <v>3.4</v>
      </c>
      <c r="U35" s="121">
        <v>82</v>
      </c>
      <c r="V35" s="121">
        <v>16</v>
      </c>
      <c r="W35" s="122">
        <v>12.3</v>
      </c>
      <c r="X35" s="122">
        <v>2.2999999999999998</v>
      </c>
      <c r="AB35" s="120" t="s">
        <v>210</v>
      </c>
      <c r="AC35" s="121">
        <v>684</v>
      </c>
      <c r="AD35" s="121">
        <v>161</v>
      </c>
      <c r="AE35" s="121">
        <v>20</v>
      </c>
      <c r="AF35" s="122">
        <v>23.6</v>
      </c>
      <c r="AG35" s="122">
        <v>3</v>
      </c>
      <c r="AH35" s="121">
        <v>220</v>
      </c>
      <c r="AI35" s="121">
        <v>24</v>
      </c>
      <c r="AJ35" s="122">
        <v>32.200000000000003</v>
      </c>
      <c r="AK35" s="122">
        <v>3.5</v>
      </c>
      <c r="AL35" s="96">
        <v>30.8</v>
      </c>
      <c r="AM35" s="96">
        <v>3.4</v>
      </c>
      <c r="AN35" s="253"/>
      <c r="AO35" s="253"/>
      <c r="AP35" s="253"/>
    </row>
    <row r="36" spans="1:42">
      <c r="A36" s="120" t="s">
        <v>211</v>
      </c>
      <c r="B36" s="121">
        <v>737</v>
      </c>
      <c r="C36" s="121">
        <v>223</v>
      </c>
      <c r="D36" s="121">
        <v>18</v>
      </c>
      <c r="E36" s="122">
        <v>30.2</v>
      </c>
      <c r="F36" s="122">
        <v>2.4</v>
      </c>
      <c r="G36" s="121">
        <v>105</v>
      </c>
      <c r="H36" s="121">
        <v>15</v>
      </c>
      <c r="I36" s="122">
        <v>14.2</v>
      </c>
      <c r="J36" s="122">
        <v>2.1</v>
      </c>
      <c r="O36" s="120" t="s">
        <v>211</v>
      </c>
      <c r="P36" s="121">
        <v>756</v>
      </c>
      <c r="Q36" s="121">
        <v>195</v>
      </c>
      <c r="R36" s="121">
        <v>28</v>
      </c>
      <c r="S36" s="122">
        <v>25.8</v>
      </c>
      <c r="T36" s="122">
        <v>3.8</v>
      </c>
      <c r="U36" s="121">
        <v>125</v>
      </c>
      <c r="V36" s="121">
        <v>19</v>
      </c>
      <c r="W36" s="122">
        <v>16.5</v>
      </c>
      <c r="X36" s="122">
        <v>2.5</v>
      </c>
      <c r="AB36" s="120" t="s">
        <v>211</v>
      </c>
      <c r="AC36" s="121">
        <v>859</v>
      </c>
      <c r="AD36" s="121">
        <v>271</v>
      </c>
      <c r="AE36" s="121">
        <v>39</v>
      </c>
      <c r="AF36" s="122">
        <v>31.5</v>
      </c>
      <c r="AG36" s="122">
        <v>4.5999999999999996</v>
      </c>
      <c r="AH36" s="121">
        <v>322</v>
      </c>
      <c r="AI36" s="121">
        <v>40</v>
      </c>
      <c r="AJ36" s="122">
        <v>37.4</v>
      </c>
      <c r="AK36" s="122">
        <v>4.7</v>
      </c>
      <c r="AL36" s="96">
        <v>33.299999999999997</v>
      </c>
      <c r="AM36" s="96">
        <v>4.7</v>
      </c>
      <c r="AN36" s="253"/>
      <c r="AO36" s="253"/>
      <c r="AP36" s="253"/>
    </row>
    <row r="37" spans="1:42">
      <c r="A37" s="120" t="s">
        <v>212</v>
      </c>
      <c r="B37" s="121">
        <v>200</v>
      </c>
      <c r="C37" s="121">
        <v>38</v>
      </c>
      <c r="D37" s="121">
        <v>8</v>
      </c>
      <c r="E37" s="122">
        <v>19</v>
      </c>
      <c r="F37" s="122">
        <v>3.8</v>
      </c>
      <c r="G37" s="121">
        <v>10</v>
      </c>
      <c r="H37" s="121">
        <v>3</v>
      </c>
      <c r="I37" s="122">
        <v>5</v>
      </c>
      <c r="J37" s="122">
        <v>1.3</v>
      </c>
      <c r="O37" s="120" t="s">
        <v>212</v>
      </c>
      <c r="P37" s="121">
        <v>172</v>
      </c>
      <c r="Q37" s="121">
        <v>33</v>
      </c>
      <c r="R37" s="121">
        <v>6</v>
      </c>
      <c r="S37" s="122">
        <v>19.3</v>
      </c>
      <c r="T37" s="122">
        <v>3.6</v>
      </c>
      <c r="U37" s="121">
        <v>12</v>
      </c>
      <c r="V37" s="121">
        <v>4</v>
      </c>
      <c r="W37" s="122">
        <v>7.1</v>
      </c>
      <c r="X37" s="122">
        <v>2.1</v>
      </c>
      <c r="AB37" s="120" t="s">
        <v>212</v>
      </c>
      <c r="AC37" s="121">
        <v>185</v>
      </c>
      <c r="AD37" s="121">
        <v>29</v>
      </c>
      <c r="AE37" s="121">
        <v>4</v>
      </c>
      <c r="AF37" s="122">
        <v>15.9</v>
      </c>
      <c r="AG37" s="122">
        <v>2.2999999999999998</v>
      </c>
      <c r="AH37" s="121">
        <v>36</v>
      </c>
      <c r="AI37" s="121">
        <v>5</v>
      </c>
      <c r="AJ37" s="122">
        <v>19.5</v>
      </c>
      <c r="AK37" s="122">
        <v>2.6</v>
      </c>
      <c r="AL37" s="96">
        <v>21.2</v>
      </c>
      <c r="AM37" s="96">
        <v>2.7</v>
      </c>
      <c r="AN37" s="253"/>
      <c r="AO37" s="253"/>
      <c r="AP37" s="253"/>
    </row>
    <row r="38" spans="1:42">
      <c r="A38" s="120" t="s">
        <v>213</v>
      </c>
      <c r="B38" s="121">
        <v>1005</v>
      </c>
      <c r="C38" s="121">
        <v>141</v>
      </c>
      <c r="D38" s="121">
        <v>21</v>
      </c>
      <c r="E38" s="122">
        <v>14.1</v>
      </c>
      <c r="F38" s="122">
        <v>2.1</v>
      </c>
      <c r="G38" s="121">
        <v>50</v>
      </c>
      <c r="H38" s="121">
        <v>15</v>
      </c>
      <c r="I38" s="122">
        <v>5</v>
      </c>
      <c r="J38" s="122">
        <v>1.5</v>
      </c>
      <c r="O38" s="120" t="s">
        <v>213</v>
      </c>
      <c r="P38" s="121">
        <v>993</v>
      </c>
      <c r="Q38" s="121">
        <v>153</v>
      </c>
      <c r="R38" s="121">
        <v>20</v>
      </c>
      <c r="S38" s="122">
        <v>15.4</v>
      </c>
      <c r="T38" s="122">
        <v>2.1</v>
      </c>
      <c r="U38" s="121">
        <v>58</v>
      </c>
      <c r="V38" s="121">
        <v>16</v>
      </c>
      <c r="W38" s="122">
        <v>5.9</v>
      </c>
      <c r="X38" s="122">
        <v>1.6</v>
      </c>
      <c r="AB38" s="120" t="s">
        <v>213</v>
      </c>
      <c r="AC38" s="121">
        <v>960</v>
      </c>
      <c r="AD38" s="121">
        <v>118</v>
      </c>
      <c r="AE38" s="121">
        <v>17</v>
      </c>
      <c r="AF38" s="122">
        <v>12.3</v>
      </c>
      <c r="AG38" s="122">
        <v>1.8</v>
      </c>
      <c r="AH38" s="121">
        <v>154</v>
      </c>
      <c r="AI38" s="121">
        <v>18</v>
      </c>
      <c r="AJ38" s="122">
        <v>16</v>
      </c>
      <c r="AK38" s="122">
        <v>1.8</v>
      </c>
      <c r="AL38" s="96">
        <v>15.7</v>
      </c>
      <c r="AM38" s="96">
        <v>1.9</v>
      </c>
      <c r="AN38" s="253"/>
      <c r="AO38" s="253"/>
      <c r="AP38" s="253"/>
    </row>
    <row r="39" spans="1:42">
      <c r="A39" s="120" t="s">
        <v>214</v>
      </c>
      <c r="B39" s="121">
        <v>1000</v>
      </c>
      <c r="C39" s="121">
        <v>166</v>
      </c>
      <c r="D39" s="121">
        <v>26</v>
      </c>
      <c r="E39" s="122">
        <v>16.600000000000001</v>
      </c>
      <c r="F39" s="122">
        <v>2.6</v>
      </c>
      <c r="G39" s="121">
        <v>65</v>
      </c>
      <c r="H39" s="121">
        <v>14</v>
      </c>
      <c r="I39" s="122">
        <v>6.5</v>
      </c>
      <c r="J39" s="122">
        <v>1.4</v>
      </c>
      <c r="O39" s="120" t="s">
        <v>214</v>
      </c>
      <c r="P39" s="121">
        <v>1063</v>
      </c>
      <c r="Q39" s="121">
        <v>168</v>
      </c>
      <c r="R39" s="121">
        <v>32</v>
      </c>
      <c r="S39" s="122">
        <v>15.8</v>
      </c>
      <c r="T39" s="122">
        <v>3.1</v>
      </c>
      <c r="U39" s="121">
        <v>91</v>
      </c>
      <c r="V39" s="121">
        <v>26</v>
      </c>
      <c r="W39" s="122">
        <v>8.5</v>
      </c>
      <c r="X39" s="122">
        <v>2.4</v>
      </c>
      <c r="AB39" s="120" t="s">
        <v>214</v>
      </c>
      <c r="AC39" s="121">
        <v>1019</v>
      </c>
      <c r="AD39" s="121">
        <v>147</v>
      </c>
      <c r="AE39" s="121">
        <v>21</v>
      </c>
      <c r="AF39" s="122">
        <v>14.4</v>
      </c>
      <c r="AG39" s="122">
        <v>2</v>
      </c>
      <c r="AH39" s="121">
        <v>186</v>
      </c>
      <c r="AI39" s="121">
        <v>25</v>
      </c>
      <c r="AJ39" s="122">
        <v>18.3</v>
      </c>
      <c r="AK39" s="122">
        <v>2.4</v>
      </c>
      <c r="AL39" s="96">
        <v>18.600000000000001</v>
      </c>
      <c r="AM39" s="96">
        <v>2.5</v>
      </c>
      <c r="AN39" s="253"/>
      <c r="AO39" s="253"/>
      <c r="AP39" s="253"/>
    </row>
    <row r="40" spans="1:42">
      <c r="A40" s="120" t="s">
        <v>215</v>
      </c>
      <c r="B40" s="121">
        <v>1519</v>
      </c>
      <c r="C40" s="121">
        <v>286</v>
      </c>
      <c r="D40" s="121">
        <v>32</v>
      </c>
      <c r="E40" s="122">
        <v>18.8</v>
      </c>
      <c r="F40" s="122">
        <v>2.1</v>
      </c>
      <c r="G40" s="121">
        <v>124</v>
      </c>
      <c r="H40" s="121">
        <v>23</v>
      </c>
      <c r="I40" s="122">
        <v>8.1</v>
      </c>
      <c r="J40" s="122">
        <v>1.5</v>
      </c>
      <c r="O40" s="120" t="s">
        <v>215</v>
      </c>
      <c r="P40" s="121">
        <v>1674</v>
      </c>
      <c r="Q40" s="121">
        <v>309</v>
      </c>
      <c r="R40" s="121">
        <v>39</v>
      </c>
      <c r="S40" s="122">
        <v>18.399999999999999</v>
      </c>
      <c r="T40" s="122">
        <v>2.2999999999999998</v>
      </c>
      <c r="U40" s="121">
        <v>158</v>
      </c>
      <c r="V40" s="121">
        <v>29</v>
      </c>
      <c r="W40" s="122">
        <v>9.5</v>
      </c>
      <c r="X40" s="122">
        <v>1.7</v>
      </c>
      <c r="AB40" s="120" t="s">
        <v>215</v>
      </c>
      <c r="AC40" s="121">
        <v>1707</v>
      </c>
      <c r="AD40" s="121">
        <v>307</v>
      </c>
      <c r="AE40" s="121">
        <v>32</v>
      </c>
      <c r="AF40" s="122">
        <v>18</v>
      </c>
      <c r="AG40" s="122">
        <v>1.9</v>
      </c>
      <c r="AH40" s="121">
        <v>416</v>
      </c>
      <c r="AI40" s="121">
        <v>42</v>
      </c>
      <c r="AJ40" s="122">
        <v>24.3</v>
      </c>
      <c r="AK40" s="122">
        <v>2.5</v>
      </c>
      <c r="AL40" s="96">
        <v>28.2</v>
      </c>
      <c r="AM40" s="96">
        <v>2.6</v>
      </c>
      <c r="AN40" s="253"/>
      <c r="AO40" s="253"/>
      <c r="AP40" s="253"/>
    </row>
    <row r="41" spans="1:42">
      <c r="A41" s="120" t="s">
        <v>216</v>
      </c>
      <c r="B41" s="121">
        <v>934</v>
      </c>
      <c r="C41" s="121">
        <v>116</v>
      </c>
      <c r="D41" s="121">
        <v>22</v>
      </c>
      <c r="E41" s="122">
        <v>12.5</v>
      </c>
      <c r="F41" s="122">
        <v>2.4</v>
      </c>
      <c r="G41" s="121">
        <v>28</v>
      </c>
      <c r="H41" s="121">
        <v>9</v>
      </c>
      <c r="I41" s="122">
        <v>3</v>
      </c>
      <c r="J41" s="122">
        <v>1</v>
      </c>
      <c r="O41" s="120" t="s">
        <v>216</v>
      </c>
      <c r="P41" s="121">
        <v>911</v>
      </c>
      <c r="Q41" s="121">
        <v>126</v>
      </c>
      <c r="R41" s="121">
        <v>16</v>
      </c>
      <c r="S41" s="122">
        <v>13.8</v>
      </c>
      <c r="T41" s="122">
        <v>1.8</v>
      </c>
      <c r="U41" s="121">
        <v>35</v>
      </c>
      <c r="V41" s="121">
        <v>10</v>
      </c>
      <c r="W41" s="122">
        <v>3.8</v>
      </c>
      <c r="X41" s="122">
        <v>1.1000000000000001</v>
      </c>
      <c r="AB41" s="120" t="s">
        <v>216</v>
      </c>
      <c r="AC41" s="121">
        <v>939</v>
      </c>
      <c r="AD41" s="121">
        <v>126</v>
      </c>
      <c r="AE41" s="121">
        <v>15</v>
      </c>
      <c r="AF41" s="122">
        <v>13.4</v>
      </c>
      <c r="AG41" s="122">
        <v>1.6</v>
      </c>
      <c r="AH41" s="121">
        <v>188</v>
      </c>
      <c r="AI41" s="121">
        <v>22</v>
      </c>
      <c r="AJ41" s="122">
        <v>20</v>
      </c>
      <c r="AK41" s="122">
        <v>2.4</v>
      </c>
      <c r="AL41" s="96">
        <v>17</v>
      </c>
      <c r="AM41" s="96">
        <v>2</v>
      </c>
      <c r="AN41" s="253"/>
      <c r="AO41" s="253"/>
      <c r="AP41" s="253"/>
    </row>
    <row r="42" spans="1:42">
      <c r="A42" s="120" t="s">
        <v>217</v>
      </c>
      <c r="B42" s="121">
        <v>537</v>
      </c>
      <c r="C42" s="121">
        <v>123</v>
      </c>
      <c r="D42" s="121">
        <v>13</v>
      </c>
      <c r="E42" s="122">
        <v>22.9</v>
      </c>
      <c r="F42" s="122">
        <v>2.4</v>
      </c>
      <c r="G42" s="121">
        <v>51</v>
      </c>
      <c r="H42" s="121">
        <v>10</v>
      </c>
      <c r="I42" s="122">
        <v>9.4</v>
      </c>
      <c r="J42" s="122">
        <v>1.9</v>
      </c>
      <c r="O42" s="120" t="s">
        <v>217</v>
      </c>
      <c r="P42" s="121">
        <v>572</v>
      </c>
      <c r="Q42" s="121">
        <v>167</v>
      </c>
      <c r="R42" s="121">
        <v>26</v>
      </c>
      <c r="S42" s="122">
        <v>29.1</v>
      </c>
      <c r="T42" s="122">
        <v>4.5</v>
      </c>
      <c r="U42" s="121">
        <v>52</v>
      </c>
      <c r="V42" s="121">
        <v>12</v>
      </c>
      <c r="W42" s="122">
        <v>9.1</v>
      </c>
      <c r="X42" s="122">
        <v>2.1</v>
      </c>
      <c r="AB42" s="120" t="s">
        <v>217</v>
      </c>
      <c r="AC42" s="121">
        <v>571</v>
      </c>
      <c r="AD42" s="121">
        <v>173</v>
      </c>
      <c r="AE42" s="121">
        <v>19</v>
      </c>
      <c r="AF42" s="122">
        <v>30.4</v>
      </c>
      <c r="AG42" s="122">
        <v>3.4</v>
      </c>
      <c r="AH42" s="121">
        <v>201</v>
      </c>
      <c r="AI42" s="121">
        <v>17</v>
      </c>
      <c r="AJ42" s="122">
        <v>35.200000000000003</v>
      </c>
      <c r="AK42" s="122">
        <v>3</v>
      </c>
      <c r="AL42" s="96">
        <v>28.3</v>
      </c>
      <c r="AM42" s="96">
        <v>4</v>
      </c>
      <c r="AN42" s="253"/>
      <c r="AO42" s="253"/>
      <c r="AP42" s="253"/>
    </row>
    <row r="43" spans="1:42">
      <c r="A43" s="120" t="s">
        <v>218</v>
      </c>
      <c r="B43" s="121">
        <v>1022</v>
      </c>
      <c r="C43" s="121">
        <v>135</v>
      </c>
      <c r="D43" s="121">
        <v>20</v>
      </c>
      <c r="E43" s="122">
        <v>13.2</v>
      </c>
      <c r="F43" s="122">
        <v>2</v>
      </c>
      <c r="G43" s="121">
        <v>59</v>
      </c>
      <c r="H43" s="121">
        <v>17</v>
      </c>
      <c r="I43" s="122">
        <v>5.8</v>
      </c>
      <c r="J43" s="122">
        <v>1.7</v>
      </c>
      <c r="O43" s="120" t="s">
        <v>218</v>
      </c>
      <c r="P43" s="121">
        <v>1001</v>
      </c>
      <c r="Q43" s="121">
        <v>182</v>
      </c>
      <c r="R43" s="121">
        <v>25</v>
      </c>
      <c r="S43" s="122">
        <v>18.2</v>
      </c>
      <c r="T43" s="122">
        <v>2.5</v>
      </c>
      <c r="U43" s="121">
        <v>78</v>
      </c>
      <c r="V43" s="121">
        <v>22</v>
      </c>
      <c r="W43" s="122">
        <v>7.8</v>
      </c>
      <c r="X43" s="122">
        <v>2.2000000000000002</v>
      </c>
      <c r="AB43" s="120" t="s">
        <v>218</v>
      </c>
      <c r="AC43" s="121">
        <v>967</v>
      </c>
      <c r="AD43" s="121">
        <v>201</v>
      </c>
      <c r="AE43" s="121">
        <v>31</v>
      </c>
      <c r="AF43" s="122">
        <v>20.7</v>
      </c>
      <c r="AG43" s="122">
        <v>3.3</v>
      </c>
      <c r="AH43" s="121">
        <v>243</v>
      </c>
      <c r="AI43" s="121">
        <v>32</v>
      </c>
      <c r="AJ43" s="122">
        <v>25.1</v>
      </c>
      <c r="AK43" s="122">
        <v>3.3</v>
      </c>
      <c r="AL43" s="96">
        <v>28</v>
      </c>
      <c r="AM43" s="96">
        <v>5.0999999999999996</v>
      </c>
      <c r="AN43" s="253"/>
      <c r="AO43" s="253"/>
      <c r="AP43" s="253"/>
    </row>
    <row r="44" spans="1:42">
      <c r="A44" s="120" t="s">
        <v>219</v>
      </c>
      <c r="B44" s="121">
        <v>166</v>
      </c>
      <c r="C44" s="121">
        <v>24</v>
      </c>
      <c r="D44" s="121">
        <v>5</v>
      </c>
      <c r="E44" s="122">
        <v>14.4</v>
      </c>
      <c r="F44" s="122">
        <v>2.7</v>
      </c>
      <c r="G44" s="121">
        <v>10</v>
      </c>
      <c r="H44" s="121">
        <v>3</v>
      </c>
      <c r="I44" s="122">
        <v>6</v>
      </c>
      <c r="J44" s="122">
        <v>1.7</v>
      </c>
      <c r="O44" s="120" t="s">
        <v>219</v>
      </c>
      <c r="P44" s="121">
        <v>189</v>
      </c>
      <c r="Q44" s="121">
        <v>36</v>
      </c>
      <c r="R44" s="121">
        <v>9</v>
      </c>
      <c r="S44" s="122">
        <v>19.2</v>
      </c>
      <c r="T44" s="122">
        <v>4.9000000000000004</v>
      </c>
      <c r="U44" s="121">
        <v>13</v>
      </c>
      <c r="V44" s="121">
        <v>6</v>
      </c>
      <c r="W44" s="122">
        <v>6.9</v>
      </c>
      <c r="X44" s="122">
        <v>3</v>
      </c>
      <c r="AB44" s="120" t="s">
        <v>219</v>
      </c>
      <c r="AC44" s="121">
        <v>170</v>
      </c>
      <c r="AD44" s="121">
        <v>33</v>
      </c>
      <c r="AE44" s="121">
        <v>6</v>
      </c>
      <c r="AF44" s="122">
        <v>19.600000000000001</v>
      </c>
      <c r="AG44" s="122">
        <v>3.6</v>
      </c>
      <c r="AH44" s="121">
        <v>50</v>
      </c>
      <c r="AI44" s="121">
        <v>8</v>
      </c>
      <c r="AJ44" s="122">
        <v>29.3</v>
      </c>
      <c r="AK44" s="122">
        <v>4.7</v>
      </c>
      <c r="AL44" s="96">
        <v>33.200000000000003</v>
      </c>
      <c r="AM44" s="96">
        <v>4.2</v>
      </c>
      <c r="AN44" s="253"/>
      <c r="AO44" s="253"/>
      <c r="AP44" s="253"/>
    </row>
    <row r="45" spans="1:42">
      <c r="A45" s="120" t="s">
        <v>220</v>
      </c>
      <c r="B45" s="121">
        <v>330</v>
      </c>
      <c r="C45" s="121">
        <v>58</v>
      </c>
      <c r="D45" s="121">
        <v>9</v>
      </c>
      <c r="E45" s="122">
        <v>17.600000000000001</v>
      </c>
      <c r="F45" s="122">
        <v>2.6</v>
      </c>
      <c r="G45" s="121">
        <v>26</v>
      </c>
      <c r="H45" s="121">
        <v>6</v>
      </c>
      <c r="I45" s="122">
        <v>7.8</v>
      </c>
      <c r="J45" s="122">
        <v>1.9</v>
      </c>
      <c r="O45" s="120" t="s">
        <v>220</v>
      </c>
      <c r="P45" s="121">
        <v>320</v>
      </c>
      <c r="Q45" s="121">
        <v>42</v>
      </c>
      <c r="R45" s="121">
        <v>8</v>
      </c>
      <c r="S45" s="122">
        <v>13.1</v>
      </c>
      <c r="T45" s="122">
        <v>2.4</v>
      </c>
      <c r="U45" s="121">
        <v>19</v>
      </c>
      <c r="V45" s="121">
        <v>7</v>
      </c>
      <c r="W45" s="122">
        <v>5.8</v>
      </c>
      <c r="X45" s="122">
        <v>2.1</v>
      </c>
      <c r="AB45" s="120" t="s">
        <v>220</v>
      </c>
      <c r="AC45" s="121">
        <v>315</v>
      </c>
      <c r="AD45" s="121">
        <v>55</v>
      </c>
      <c r="AE45" s="121">
        <v>10</v>
      </c>
      <c r="AF45" s="122">
        <v>17.5</v>
      </c>
      <c r="AG45" s="122">
        <v>3.2</v>
      </c>
      <c r="AH45" s="121">
        <v>65</v>
      </c>
      <c r="AI45" s="121">
        <v>9</v>
      </c>
      <c r="AJ45" s="122">
        <v>20.7</v>
      </c>
      <c r="AK45" s="122">
        <v>3</v>
      </c>
      <c r="AL45" s="96">
        <v>18.600000000000001</v>
      </c>
      <c r="AM45" s="96">
        <v>2.2000000000000002</v>
      </c>
      <c r="AN45" s="253"/>
      <c r="AO45" s="253"/>
      <c r="AP45" s="253"/>
    </row>
    <row r="46" spans="1:42">
      <c r="A46" s="120" t="s">
        <v>221</v>
      </c>
      <c r="B46" s="121">
        <v>472</v>
      </c>
      <c r="C46" s="121">
        <v>113</v>
      </c>
      <c r="D46" s="121">
        <v>16</v>
      </c>
      <c r="E46" s="122">
        <v>23.9</v>
      </c>
      <c r="F46" s="122">
        <v>3.4</v>
      </c>
      <c r="G46" s="121">
        <v>38</v>
      </c>
      <c r="H46" s="121">
        <v>8</v>
      </c>
      <c r="I46" s="122">
        <v>8.1</v>
      </c>
      <c r="J46" s="122">
        <v>1.6</v>
      </c>
      <c r="O46" s="120" t="s">
        <v>221</v>
      </c>
      <c r="P46" s="121">
        <v>483</v>
      </c>
      <c r="Q46" s="121">
        <v>107</v>
      </c>
      <c r="R46" s="121">
        <v>14</v>
      </c>
      <c r="S46" s="122">
        <v>22.1</v>
      </c>
      <c r="T46" s="122">
        <v>3</v>
      </c>
      <c r="U46" s="121">
        <v>41</v>
      </c>
      <c r="V46" s="121">
        <v>8</v>
      </c>
      <c r="W46" s="122">
        <v>8.4</v>
      </c>
      <c r="X46" s="122">
        <v>1.7</v>
      </c>
      <c r="AB46" s="120" t="s">
        <v>221</v>
      </c>
      <c r="AC46" s="121">
        <v>452</v>
      </c>
      <c r="AD46" s="121">
        <v>87</v>
      </c>
      <c r="AE46" s="121">
        <v>11</v>
      </c>
      <c r="AF46" s="122">
        <v>19.100000000000001</v>
      </c>
      <c r="AG46" s="122">
        <v>2.4</v>
      </c>
      <c r="AH46" s="121">
        <v>108</v>
      </c>
      <c r="AI46" s="121">
        <v>13</v>
      </c>
      <c r="AJ46" s="122">
        <v>23.9</v>
      </c>
      <c r="AK46" s="122">
        <v>2.8</v>
      </c>
      <c r="AL46" s="96">
        <v>27.5</v>
      </c>
      <c r="AM46" s="96">
        <v>3.3</v>
      </c>
      <c r="AN46" s="253"/>
      <c r="AO46" s="253"/>
      <c r="AP46" s="253"/>
    </row>
    <row r="47" spans="1:42">
      <c r="A47" s="120" t="s">
        <v>222</v>
      </c>
      <c r="B47" s="121">
        <v>198</v>
      </c>
      <c r="C47" s="121">
        <v>22</v>
      </c>
      <c r="D47" s="121">
        <v>4</v>
      </c>
      <c r="E47" s="122">
        <v>11</v>
      </c>
      <c r="F47" s="122">
        <v>2.2000000000000002</v>
      </c>
      <c r="G47" s="121">
        <v>6</v>
      </c>
      <c r="H47" s="121">
        <v>2</v>
      </c>
      <c r="I47" s="122">
        <v>3.2</v>
      </c>
      <c r="J47" s="122">
        <v>1.2</v>
      </c>
      <c r="O47" s="120" t="s">
        <v>222</v>
      </c>
      <c r="P47" s="121">
        <v>205</v>
      </c>
      <c r="Q47" s="121">
        <v>22</v>
      </c>
      <c r="R47" s="121">
        <v>4</v>
      </c>
      <c r="S47" s="122">
        <v>11</v>
      </c>
      <c r="T47" s="122">
        <v>2.1</v>
      </c>
      <c r="U47" s="121">
        <v>7</v>
      </c>
      <c r="V47" s="121">
        <v>2</v>
      </c>
      <c r="W47" s="122">
        <v>3.3</v>
      </c>
      <c r="X47" s="122">
        <v>0.9</v>
      </c>
      <c r="AB47" s="120" t="s">
        <v>222</v>
      </c>
      <c r="AC47" s="121">
        <v>204</v>
      </c>
      <c r="AD47" s="121">
        <v>19</v>
      </c>
      <c r="AE47" s="121">
        <v>3</v>
      </c>
      <c r="AF47" s="122">
        <v>9.1999999999999993</v>
      </c>
      <c r="AG47" s="122">
        <v>1.5</v>
      </c>
      <c r="AH47" s="121">
        <v>23</v>
      </c>
      <c r="AI47" s="121">
        <v>3</v>
      </c>
      <c r="AJ47" s="122">
        <v>11.5</v>
      </c>
      <c r="AK47" s="122">
        <v>1.6</v>
      </c>
      <c r="AL47" s="96">
        <v>12.5</v>
      </c>
      <c r="AM47" s="96">
        <v>2.1</v>
      </c>
      <c r="AN47" s="253"/>
      <c r="AO47" s="253"/>
      <c r="AP47" s="253"/>
    </row>
    <row r="48" spans="1:42">
      <c r="A48" s="120" t="s">
        <v>223</v>
      </c>
      <c r="B48" s="121">
        <v>1487</v>
      </c>
      <c r="C48" s="121">
        <v>237</v>
      </c>
      <c r="D48" s="121">
        <v>30</v>
      </c>
      <c r="E48" s="122">
        <v>15.9</v>
      </c>
      <c r="F48" s="122">
        <v>2</v>
      </c>
      <c r="G48" s="121">
        <v>106</v>
      </c>
      <c r="H48" s="121">
        <v>19</v>
      </c>
      <c r="I48" s="122">
        <v>7.1</v>
      </c>
      <c r="J48" s="122">
        <v>1.3</v>
      </c>
      <c r="O48" s="120" t="s">
        <v>223</v>
      </c>
      <c r="P48" s="121">
        <v>1558</v>
      </c>
      <c r="Q48" s="121">
        <v>228</v>
      </c>
      <c r="R48" s="121">
        <v>37</v>
      </c>
      <c r="S48" s="122">
        <v>14.6</v>
      </c>
      <c r="T48" s="122">
        <v>2.4</v>
      </c>
      <c r="U48" s="121">
        <v>62</v>
      </c>
      <c r="V48" s="121">
        <v>14</v>
      </c>
      <c r="W48" s="122">
        <v>4</v>
      </c>
      <c r="X48" s="122">
        <v>0.9</v>
      </c>
      <c r="AB48" s="120" t="s">
        <v>223</v>
      </c>
      <c r="AC48" s="121">
        <v>1509</v>
      </c>
      <c r="AD48" s="121">
        <v>163</v>
      </c>
      <c r="AE48" s="121">
        <v>25</v>
      </c>
      <c r="AF48" s="122">
        <v>10.8</v>
      </c>
      <c r="AG48" s="122">
        <v>1.7</v>
      </c>
      <c r="AH48" s="121">
        <v>235</v>
      </c>
      <c r="AI48" s="121">
        <v>29</v>
      </c>
      <c r="AJ48" s="122">
        <v>15.6</v>
      </c>
      <c r="AK48" s="122">
        <v>1.9</v>
      </c>
      <c r="AL48" s="96">
        <v>19.8</v>
      </c>
      <c r="AM48" s="96">
        <v>1.8</v>
      </c>
      <c r="AN48" s="253"/>
      <c r="AO48" s="253"/>
      <c r="AP48" s="253"/>
    </row>
    <row r="49" spans="1:42">
      <c r="A49" s="120" t="s">
        <v>224</v>
      </c>
      <c r="B49" s="121">
        <v>359</v>
      </c>
      <c r="C49" s="121">
        <v>85</v>
      </c>
      <c r="D49" s="121">
        <v>10</v>
      </c>
      <c r="E49" s="122">
        <v>23.6</v>
      </c>
      <c r="F49" s="122">
        <v>2.9</v>
      </c>
      <c r="G49" s="121">
        <v>41</v>
      </c>
      <c r="H49" s="121">
        <v>7</v>
      </c>
      <c r="I49" s="122">
        <v>11.4</v>
      </c>
      <c r="J49" s="122">
        <v>2</v>
      </c>
      <c r="O49" s="120" t="s">
        <v>224</v>
      </c>
      <c r="P49" s="121">
        <v>361</v>
      </c>
      <c r="Q49" s="121">
        <v>84</v>
      </c>
      <c r="R49" s="121">
        <v>13</v>
      </c>
      <c r="S49" s="122">
        <v>23.2</v>
      </c>
      <c r="T49" s="122">
        <v>3.5</v>
      </c>
      <c r="U49" s="121">
        <v>37</v>
      </c>
      <c r="V49" s="121">
        <v>8</v>
      </c>
      <c r="W49" s="122">
        <v>10.3</v>
      </c>
      <c r="X49" s="122">
        <v>2.2000000000000002</v>
      </c>
      <c r="AB49" s="120" t="s">
        <v>224</v>
      </c>
      <c r="AC49" s="121">
        <v>366</v>
      </c>
      <c r="AD49" s="121">
        <v>103</v>
      </c>
      <c r="AE49" s="121">
        <v>14</v>
      </c>
      <c r="AF49" s="122">
        <v>28.2</v>
      </c>
      <c r="AG49" s="122">
        <v>3.9</v>
      </c>
      <c r="AH49" s="121">
        <v>120</v>
      </c>
      <c r="AI49" s="121">
        <v>15</v>
      </c>
      <c r="AJ49" s="122">
        <v>32.799999999999997</v>
      </c>
      <c r="AK49" s="122">
        <v>4</v>
      </c>
      <c r="AL49" s="96">
        <v>38.9</v>
      </c>
      <c r="AM49" s="96">
        <v>4.4000000000000004</v>
      </c>
      <c r="AN49" s="253"/>
      <c r="AO49" s="253"/>
      <c r="AP49" s="253"/>
    </row>
    <row r="50" spans="1:42">
      <c r="A50" s="120" t="s">
        <v>225</v>
      </c>
      <c r="B50" s="121">
        <v>3081</v>
      </c>
      <c r="C50" s="121">
        <v>566</v>
      </c>
      <c r="D50" s="121">
        <v>47</v>
      </c>
      <c r="E50" s="122">
        <v>18.399999999999999</v>
      </c>
      <c r="F50" s="122">
        <v>1.5</v>
      </c>
      <c r="G50" s="121">
        <v>244</v>
      </c>
      <c r="H50" s="121">
        <v>34</v>
      </c>
      <c r="I50" s="122">
        <v>7.9</v>
      </c>
      <c r="J50" s="122">
        <v>1.1000000000000001</v>
      </c>
      <c r="O50" s="120" t="s">
        <v>225</v>
      </c>
      <c r="P50" s="121">
        <v>3013</v>
      </c>
      <c r="Q50" s="121">
        <v>568</v>
      </c>
      <c r="R50" s="121">
        <v>52</v>
      </c>
      <c r="S50" s="122">
        <v>18.8</v>
      </c>
      <c r="T50" s="122">
        <v>1.7</v>
      </c>
      <c r="U50" s="121">
        <v>235</v>
      </c>
      <c r="V50" s="121">
        <v>38</v>
      </c>
      <c r="W50" s="122">
        <v>7.8</v>
      </c>
      <c r="X50" s="122">
        <v>1.3</v>
      </c>
      <c r="AB50" s="120" t="s">
        <v>225</v>
      </c>
      <c r="AC50" s="121">
        <v>3081</v>
      </c>
      <c r="AD50" s="121">
        <v>726</v>
      </c>
      <c r="AE50" s="121">
        <v>49</v>
      </c>
      <c r="AF50" s="122">
        <v>23.6</v>
      </c>
      <c r="AG50" s="122">
        <v>1.6</v>
      </c>
      <c r="AH50" s="121">
        <v>934</v>
      </c>
      <c r="AI50" s="121">
        <v>58</v>
      </c>
      <c r="AJ50" s="122">
        <v>30.3</v>
      </c>
      <c r="AK50" s="122">
        <v>1.9</v>
      </c>
      <c r="AL50" s="96">
        <v>27.9</v>
      </c>
      <c r="AM50" s="96">
        <v>2</v>
      </c>
      <c r="AN50" s="253"/>
      <c r="AO50" s="253"/>
      <c r="AP50" s="253"/>
    </row>
    <row r="51" spans="1:42">
      <c r="A51" s="120" t="s">
        <v>226</v>
      </c>
      <c r="B51" s="121">
        <v>1728</v>
      </c>
      <c r="C51" s="121">
        <v>400</v>
      </c>
      <c r="D51" s="121">
        <v>47</v>
      </c>
      <c r="E51" s="122">
        <v>23.1</v>
      </c>
      <c r="F51" s="122">
        <v>2.7</v>
      </c>
      <c r="G51" s="121">
        <v>172</v>
      </c>
      <c r="H51" s="121">
        <v>37</v>
      </c>
      <c r="I51" s="122">
        <v>10</v>
      </c>
      <c r="J51" s="122">
        <v>2.1</v>
      </c>
      <c r="O51" s="120" t="s">
        <v>226</v>
      </c>
      <c r="P51" s="121">
        <v>1641</v>
      </c>
      <c r="Q51" s="121">
        <v>390</v>
      </c>
      <c r="R51" s="121">
        <v>47</v>
      </c>
      <c r="S51" s="122">
        <v>23.8</v>
      </c>
      <c r="T51" s="122">
        <v>2.9</v>
      </c>
      <c r="U51" s="121">
        <v>215</v>
      </c>
      <c r="V51" s="121">
        <v>40</v>
      </c>
      <c r="W51" s="122">
        <v>13.1</v>
      </c>
      <c r="X51" s="122">
        <v>2.4</v>
      </c>
      <c r="AB51" s="120" t="s">
        <v>226</v>
      </c>
      <c r="AC51" s="121">
        <v>1719</v>
      </c>
      <c r="AD51" s="121">
        <v>403</v>
      </c>
      <c r="AE51" s="121">
        <v>43</v>
      </c>
      <c r="AF51" s="122">
        <v>23.4</v>
      </c>
      <c r="AG51" s="122">
        <v>2.5</v>
      </c>
      <c r="AH51" s="121">
        <v>518</v>
      </c>
      <c r="AI51" s="121">
        <v>44</v>
      </c>
      <c r="AJ51" s="122">
        <v>30.1</v>
      </c>
      <c r="AK51" s="122">
        <v>2.6</v>
      </c>
      <c r="AL51" s="96">
        <v>30.4</v>
      </c>
      <c r="AM51" s="96">
        <v>2.7</v>
      </c>
      <c r="AN51" s="253"/>
      <c r="AO51" s="253"/>
      <c r="AP51" s="253"/>
    </row>
    <row r="52" spans="1:42">
      <c r="A52" s="120" t="s">
        <v>227</v>
      </c>
      <c r="B52" s="121">
        <v>120</v>
      </c>
      <c r="C52" s="121">
        <v>12</v>
      </c>
      <c r="D52" s="121">
        <v>2</v>
      </c>
      <c r="E52" s="122">
        <v>9.6999999999999993</v>
      </c>
      <c r="F52" s="122">
        <v>1.5</v>
      </c>
      <c r="G52" s="121">
        <v>5</v>
      </c>
      <c r="H52" s="121">
        <v>1</v>
      </c>
      <c r="I52" s="122">
        <v>4.2</v>
      </c>
      <c r="J52" s="122">
        <v>1</v>
      </c>
      <c r="O52" s="120" t="s">
        <v>227</v>
      </c>
      <c r="P52" s="121">
        <v>109</v>
      </c>
      <c r="Q52" s="121">
        <v>15</v>
      </c>
      <c r="R52" s="121">
        <v>5</v>
      </c>
      <c r="S52" s="122">
        <v>13.8</v>
      </c>
      <c r="T52" s="122">
        <v>4.2</v>
      </c>
      <c r="U52" s="121">
        <v>8</v>
      </c>
      <c r="V52" s="121">
        <v>3</v>
      </c>
      <c r="W52" s="122">
        <v>7.2</v>
      </c>
      <c r="X52" s="122">
        <v>2.9</v>
      </c>
      <c r="AB52" s="120" t="s">
        <v>227</v>
      </c>
      <c r="AC52" s="121">
        <v>103</v>
      </c>
      <c r="AD52" s="121">
        <v>16</v>
      </c>
      <c r="AE52" s="121">
        <v>3</v>
      </c>
      <c r="AF52" s="122">
        <v>15.3</v>
      </c>
      <c r="AG52" s="122">
        <v>2.7</v>
      </c>
      <c r="AH52" s="121">
        <v>19</v>
      </c>
      <c r="AI52" s="121">
        <v>3</v>
      </c>
      <c r="AJ52" s="122">
        <v>18.600000000000001</v>
      </c>
      <c r="AK52" s="122">
        <v>2.8</v>
      </c>
      <c r="AL52" s="96">
        <v>16</v>
      </c>
      <c r="AM52" s="96">
        <v>1.9</v>
      </c>
      <c r="AN52" s="253"/>
      <c r="AO52" s="253"/>
      <c r="AP52" s="253"/>
    </row>
    <row r="53" spans="1:42">
      <c r="A53" s="120" t="s">
        <v>228</v>
      </c>
      <c r="B53" s="121">
        <v>1902</v>
      </c>
      <c r="C53" s="121">
        <v>366</v>
      </c>
      <c r="D53" s="121">
        <v>37</v>
      </c>
      <c r="E53" s="122">
        <v>19.2</v>
      </c>
      <c r="F53" s="122">
        <v>1.9</v>
      </c>
      <c r="G53" s="121">
        <v>171</v>
      </c>
      <c r="H53" s="121">
        <v>26</v>
      </c>
      <c r="I53" s="122">
        <v>9</v>
      </c>
      <c r="J53" s="122">
        <v>1.4</v>
      </c>
      <c r="O53" s="120" t="s">
        <v>228</v>
      </c>
      <c r="P53" s="121">
        <v>1931</v>
      </c>
      <c r="Q53" s="121">
        <v>289</v>
      </c>
      <c r="R53" s="121">
        <v>40</v>
      </c>
      <c r="S53" s="122">
        <v>15</v>
      </c>
      <c r="T53" s="122">
        <v>2.1</v>
      </c>
      <c r="U53" s="121">
        <v>95</v>
      </c>
      <c r="V53" s="121">
        <v>29</v>
      </c>
      <c r="W53" s="122">
        <v>4.9000000000000004</v>
      </c>
      <c r="X53" s="122">
        <v>1.5</v>
      </c>
      <c r="AB53" s="120" t="s">
        <v>228</v>
      </c>
      <c r="AC53" s="121">
        <v>1947</v>
      </c>
      <c r="AD53" s="121">
        <v>395</v>
      </c>
      <c r="AE53" s="121">
        <v>43</v>
      </c>
      <c r="AF53" s="122">
        <v>20.3</v>
      </c>
      <c r="AG53" s="122">
        <v>2.2000000000000002</v>
      </c>
      <c r="AH53" s="121">
        <v>481</v>
      </c>
      <c r="AI53" s="121">
        <v>45</v>
      </c>
      <c r="AJ53" s="122">
        <v>24.7</v>
      </c>
      <c r="AK53" s="122">
        <v>2.2999999999999998</v>
      </c>
      <c r="AL53" s="96">
        <v>25.8</v>
      </c>
      <c r="AM53" s="96">
        <v>2.5</v>
      </c>
      <c r="AN53" s="253"/>
      <c r="AO53" s="253"/>
      <c r="AP53" s="253"/>
    </row>
    <row r="54" spans="1:42">
      <c r="A54" s="120" t="s">
        <v>229</v>
      </c>
      <c r="B54" s="121">
        <v>704</v>
      </c>
      <c r="C54" s="121">
        <v>163</v>
      </c>
      <c r="D54" s="121">
        <v>20</v>
      </c>
      <c r="E54" s="122">
        <v>23.2</v>
      </c>
      <c r="F54" s="122">
        <v>2.8</v>
      </c>
      <c r="G54" s="121">
        <v>80</v>
      </c>
      <c r="H54" s="121">
        <v>14</v>
      </c>
      <c r="I54" s="122">
        <v>11.4</v>
      </c>
      <c r="J54" s="122">
        <v>2</v>
      </c>
      <c r="O54" s="120" t="s">
        <v>229</v>
      </c>
      <c r="P54" s="121">
        <v>701</v>
      </c>
      <c r="Q54" s="121">
        <v>113</v>
      </c>
      <c r="R54" s="121">
        <v>30</v>
      </c>
      <c r="S54" s="122">
        <v>16.100000000000001</v>
      </c>
      <c r="T54" s="122">
        <v>4.3</v>
      </c>
      <c r="U54" s="121">
        <v>48</v>
      </c>
      <c r="V54" s="121">
        <v>14</v>
      </c>
      <c r="W54" s="122">
        <v>6.8</v>
      </c>
      <c r="X54" s="122">
        <v>2</v>
      </c>
      <c r="AB54" s="120" t="s">
        <v>229</v>
      </c>
      <c r="AC54" s="121">
        <v>650</v>
      </c>
      <c r="AD54" s="121">
        <v>153</v>
      </c>
      <c r="AE54" s="121">
        <v>20</v>
      </c>
      <c r="AF54" s="122">
        <v>23.6</v>
      </c>
      <c r="AG54" s="122">
        <v>3.1</v>
      </c>
      <c r="AH54" s="121">
        <v>171</v>
      </c>
      <c r="AI54" s="121">
        <v>19</v>
      </c>
      <c r="AJ54" s="122">
        <v>26.2</v>
      </c>
      <c r="AK54" s="122">
        <v>3</v>
      </c>
      <c r="AL54" s="96">
        <v>25.9</v>
      </c>
      <c r="AM54" s="96">
        <v>2.9</v>
      </c>
      <c r="AN54" s="253"/>
      <c r="AO54" s="253"/>
      <c r="AP54" s="253"/>
    </row>
    <row r="55" spans="1:42">
      <c r="A55" s="120" t="s">
        <v>230</v>
      </c>
      <c r="B55" s="121">
        <v>630</v>
      </c>
      <c r="C55" s="121">
        <v>103</v>
      </c>
      <c r="D55" s="121">
        <v>14</v>
      </c>
      <c r="E55" s="122">
        <v>16.3</v>
      </c>
      <c r="F55" s="122">
        <v>2.2999999999999998</v>
      </c>
      <c r="G55" s="121">
        <v>32</v>
      </c>
      <c r="H55" s="121">
        <v>8</v>
      </c>
      <c r="I55" s="122">
        <v>5.0999999999999996</v>
      </c>
      <c r="J55" s="122">
        <v>1.3</v>
      </c>
      <c r="O55" s="120" t="s">
        <v>230</v>
      </c>
      <c r="P55" s="121">
        <v>571</v>
      </c>
      <c r="Q55" s="121">
        <v>91</v>
      </c>
      <c r="R55" s="121">
        <v>18</v>
      </c>
      <c r="S55" s="122">
        <v>15.9</v>
      </c>
      <c r="T55" s="122">
        <v>3.2</v>
      </c>
      <c r="U55" s="121">
        <v>48</v>
      </c>
      <c r="V55" s="121">
        <v>15</v>
      </c>
      <c r="W55" s="122">
        <v>8.4</v>
      </c>
      <c r="X55" s="122">
        <v>2.6</v>
      </c>
      <c r="AB55" s="120" t="s">
        <v>230</v>
      </c>
      <c r="AC55" s="121">
        <v>626</v>
      </c>
      <c r="AD55" s="121">
        <v>117</v>
      </c>
      <c r="AE55" s="121">
        <v>19</v>
      </c>
      <c r="AF55" s="122">
        <v>18.600000000000001</v>
      </c>
      <c r="AG55" s="122">
        <v>3.1</v>
      </c>
      <c r="AH55" s="121">
        <v>164</v>
      </c>
      <c r="AI55" s="121">
        <v>22</v>
      </c>
      <c r="AJ55" s="122">
        <v>26.3</v>
      </c>
      <c r="AK55" s="122">
        <v>3.4</v>
      </c>
      <c r="AL55" s="96">
        <v>25</v>
      </c>
      <c r="AM55" s="96">
        <v>3.2</v>
      </c>
      <c r="AN55" s="253"/>
      <c r="AO55" s="253"/>
      <c r="AP55" s="253"/>
    </row>
    <row r="56" spans="1:42">
      <c r="A56" s="120" t="s">
        <v>231</v>
      </c>
      <c r="B56" s="121">
        <v>1986</v>
      </c>
      <c r="C56" s="121">
        <v>392</v>
      </c>
      <c r="D56" s="121">
        <v>40</v>
      </c>
      <c r="E56" s="122">
        <v>19.7</v>
      </c>
      <c r="F56" s="122">
        <v>2</v>
      </c>
      <c r="G56" s="121">
        <v>159</v>
      </c>
      <c r="H56" s="121">
        <v>33</v>
      </c>
      <c r="I56" s="122">
        <v>8</v>
      </c>
      <c r="J56" s="122">
        <v>1.7</v>
      </c>
      <c r="O56" s="120" t="s">
        <v>231</v>
      </c>
      <c r="P56" s="121">
        <v>1912</v>
      </c>
      <c r="Q56" s="121">
        <v>300</v>
      </c>
      <c r="R56" s="121">
        <v>40</v>
      </c>
      <c r="S56" s="122">
        <v>15.7</v>
      </c>
      <c r="T56" s="122">
        <v>2.1</v>
      </c>
      <c r="U56" s="121">
        <v>94</v>
      </c>
      <c r="V56" s="121">
        <v>21</v>
      </c>
      <c r="W56" s="122">
        <v>4.9000000000000004</v>
      </c>
      <c r="X56" s="122">
        <v>1.1000000000000001</v>
      </c>
      <c r="AB56" s="120" t="s">
        <v>231</v>
      </c>
      <c r="AC56" s="121">
        <v>2049</v>
      </c>
      <c r="AD56" s="121">
        <v>386</v>
      </c>
      <c r="AE56" s="121">
        <v>43</v>
      </c>
      <c r="AF56" s="122">
        <v>18.8</v>
      </c>
      <c r="AG56" s="122">
        <v>2.1</v>
      </c>
      <c r="AH56" s="121">
        <v>504</v>
      </c>
      <c r="AI56" s="121">
        <v>46</v>
      </c>
      <c r="AJ56" s="122">
        <v>24.6</v>
      </c>
      <c r="AK56" s="122">
        <v>2.2000000000000002</v>
      </c>
      <c r="AL56" s="96">
        <v>18.5</v>
      </c>
      <c r="AM56" s="96">
        <v>1.7</v>
      </c>
      <c r="AN56" s="253"/>
      <c r="AO56" s="253"/>
      <c r="AP56" s="253"/>
    </row>
    <row r="57" spans="1:42">
      <c r="A57" s="120" t="s">
        <v>232</v>
      </c>
      <c r="B57" s="121">
        <v>150</v>
      </c>
      <c r="C57" s="121">
        <v>21</v>
      </c>
      <c r="D57" s="121">
        <v>5</v>
      </c>
      <c r="E57" s="122">
        <v>14.1</v>
      </c>
      <c r="F57" s="122">
        <v>3.1</v>
      </c>
      <c r="G57" s="121">
        <v>10</v>
      </c>
      <c r="H57" s="121">
        <v>3</v>
      </c>
      <c r="I57" s="122">
        <v>6.6</v>
      </c>
      <c r="J57" s="122">
        <v>1.8</v>
      </c>
      <c r="O57" s="120" t="s">
        <v>232</v>
      </c>
      <c r="P57" s="121">
        <v>158</v>
      </c>
      <c r="Q57" s="121">
        <v>31</v>
      </c>
      <c r="R57" s="121">
        <v>5</v>
      </c>
      <c r="S57" s="122">
        <v>19.8</v>
      </c>
      <c r="T57" s="122">
        <v>3</v>
      </c>
      <c r="U57" s="121">
        <v>14</v>
      </c>
      <c r="V57" s="121">
        <v>3</v>
      </c>
      <c r="W57" s="122">
        <v>9</v>
      </c>
      <c r="X57" s="122">
        <v>1.8</v>
      </c>
      <c r="AB57" s="120" t="s">
        <v>232</v>
      </c>
      <c r="AC57" s="121">
        <v>166</v>
      </c>
      <c r="AD57" s="121">
        <v>32</v>
      </c>
      <c r="AE57" s="121">
        <v>4</v>
      </c>
      <c r="AF57" s="122">
        <v>19.100000000000001</v>
      </c>
      <c r="AG57" s="122">
        <v>2.5</v>
      </c>
      <c r="AH57" s="121">
        <v>39</v>
      </c>
      <c r="AI57" s="121">
        <v>5</v>
      </c>
      <c r="AJ57" s="122">
        <v>23.8</v>
      </c>
      <c r="AK57" s="122">
        <v>2.7</v>
      </c>
      <c r="AL57" s="96">
        <v>22</v>
      </c>
      <c r="AM57" s="96">
        <v>2.8</v>
      </c>
      <c r="AN57" s="253"/>
      <c r="AO57" s="253"/>
      <c r="AP57" s="253"/>
    </row>
    <row r="58" spans="1:42">
      <c r="A58" s="120" t="s">
        <v>233</v>
      </c>
      <c r="B58" s="121">
        <v>831</v>
      </c>
      <c r="C58" s="121">
        <v>183</v>
      </c>
      <c r="D58" s="121">
        <v>23</v>
      </c>
      <c r="E58" s="122">
        <v>22.1</v>
      </c>
      <c r="F58" s="122">
        <v>2.7</v>
      </c>
      <c r="G58" s="121">
        <v>73</v>
      </c>
      <c r="H58" s="121">
        <v>17</v>
      </c>
      <c r="I58" s="122">
        <v>8.8000000000000007</v>
      </c>
      <c r="J58" s="122">
        <v>2</v>
      </c>
      <c r="O58" s="120" t="s">
        <v>233</v>
      </c>
      <c r="P58" s="121">
        <v>767</v>
      </c>
      <c r="Q58" s="121">
        <v>157</v>
      </c>
      <c r="R58" s="121">
        <v>27</v>
      </c>
      <c r="S58" s="122">
        <v>20.5</v>
      </c>
      <c r="T58" s="122">
        <v>3.5</v>
      </c>
      <c r="U58" s="121">
        <v>72</v>
      </c>
      <c r="V58" s="121">
        <v>21</v>
      </c>
      <c r="W58" s="122">
        <v>9.3000000000000007</v>
      </c>
      <c r="X58" s="122">
        <v>2.8</v>
      </c>
      <c r="AB58" s="120" t="s">
        <v>233</v>
      </c>
      <c r="AC58" s="121">
        <v>799</v>
      </c>
      <c r="AD58" s="121">
        <v>169</v>
      </c>
      <c r="AE58" s="121">
        <v>20</v>
      </c>
      <c r="AF58" s="122">
        <v>21.1</v>
      </c>
      <c r="AG58" s="122">
        <v>2.5</v>
      </c>
      <c r="AH58" s="121">
        <v>220</v>
      </c>
      <c r="AI58" s="121">
        <v>25</v>
      </c>
      <c r="AJ58" s="122">
        <v>27.6</v>
      </c>
      <c r="AK58" s="122">
        <v>3.2</v>
      </c>
      <c r="AL58" s="96">
        <v>33.4</v>
      </c>
      <c r="AM58" s="96">
        <v>3</v>
      </c>
      <c r="AN58" s="253"/>
      <c r="AO58" s="253"/>
      <c r="AP58" s="253"/>
    </row>
    <row r="59" spans="1:42">
      <c r="A59" s="120" t="s">
        <v>234</v>
      </c>
      <c r="B59" s="121">
        <v>139</v>
      </c>
      <c r="C59" s="121">
        <v>23</v>
      </c>
      <c r="D59" s="121">
        <v>5</v>
      </c>
      <c r="E59" s="122">
        <v>16.899999999999999</v>
      </c>
      <c r="F59" s="122">
        <v>3.7</v>
      </c>
      <c r="G59" s="121">
        <v>10</v>
      </c>
      <c r="H59" s="121">
        <v>4</v>
      </c>
      <c r="I59" s="122">
        <v>7.3</v>
      </c>
      <c r="J59" s="122">
        <v>2.6</v>
      </c>
      <c r="O59" s="120" t="s">
        <v>234</v>
      </c>
      <c r="P59" s="121">
        <v>135</v>
      </c>
      <c r="Q59" s="121">
        <v>15</v>
      </c>
      <c r="R59" s="121">
        <v>4</v>
      </c>
      <c r="S59" s="122">
        <v>11.1</v>
      </c>
      <c r="T59" s="122">
        <v>2.8</v>
      </c>
      <c r="U59" s="121">
        <v>8</v>
      </c>
      <c r="V59" s="121">
        <v>3</v>
      </c>
      <c r="W59" s="122">
        <v>6.1</v>
      </c>
      <c r="X59" s="122">
        <v>2.5</v>
      </c>
      <c r="AB59" s="120" t="s">
        <v>234</v>
      </c>
      <c r="AC59" s="121">
        <v>148</v>
      </c>
      <c r="AD59" s="121">
        <v>20</v>
      </c>
      <c r="AE59" s="121">
        <v>4</v>
      </c>
      <c r="AF59" s="122">
        <v>13.6</v>
      </c>
      <c r="AG59" s="122">
        <v>2.6</v>
      </c>
      <c r="AH59" s="121">
        <v>29</v>
      </c>
      <c r="AI59" s="121">
        <v>4</v>
      </c>
      <c r="AJ59" s="122">
        <v>19.5</v>
      </c>
      <c r="AK59" s="122">
        <v>2.9</v>
      </c>
      <c r="AL59" s="96">
        <v>25.3</v>
      </c>
      <c r="AM59" s="96">
        <v>4.8</v>
      </c>
      <c r="AN59" s="253"/>
      <c r="AO59" s="253"/>
      <c r="AP59" s="253"/>
    </row>
    <row r="60" spans="1:42">
      <c r="A60" s="120" t="s">
        <v>235</v>
      </c>
      <c r="B60" s="121">
        <v>1052</v>
      </c>
      <c r="C60" s="121">
        <v>244</v>
      </c>
      <c r="D60" s="121">
        <v>28</v>
      </c>
      <c r="E60" s="122">
        <v>23.2</v>
      </c>
      <c r="F60" s="122">
        <v>2.7</v>
      </c>
      <c r="G60" s="121">
        <v>112</v>
      </c>
      <c r="H60" s="121">
        <v>21</v>
      </c>
      <c r="I60" s="122">
        <v>10.7</v>
      </c>
      <c r="J60" s="122">
        <v>2</v>
      </c>
      <c r="O60" s="120" t="s">
        <v>235</v>
      </c>
      <c r="P60" s="121">
        <v>1028</v>
      </c>
      <c r="Q60" s="121">
        <v>247</v>
      </c>
      <c r="R60" s="121">
        <v>34</v>
      </c>
      <c r="S60" s="122">
        <v>24</v>
      </c>
      <c r="T60" s="122">
        <v>3.3</v>
      </c>
      <c r="U60" s="121">
        <v>108</v>
      </c>
      <c r="V60" s="121">
        <v>27</v>
      </c>
      <c r="W60" s="122">
        <v>10.5</v>
      </c>
      <c r="X60" s="122">
        <v>2.6</v>
      </c>
      <c r="AB60" s="120" t="s">
        <v>235</v>
      </c>
      <c r="AC60" s="121">
        <v>1061</v>
      </c>
      <c r="AD60" s="121">
        <v>256</v>
      </c>
      <c r="AE60" s="121">
        <v>38</v>
      </c>
      <c r="AF60" s="122">
        <v>24.1</v>
      </c>
      <c r="AG60" s="122">
        <v>3.6</v>
      </c>
      <c r="AH60" s="121">
        <v>309</v>
      </c>
      <c r="AI60" s="121">
        <v>41</v>
      </c>
      <c r="AJ60" s="122">
        <v>29.1</v>
      </c>
      <c r="AK60" s="122">
        <v>3.9</v>
      </c>
      <c r="AL60" s="96">
        <v>29.7</v>
      </c>
      <c r="AM60" s="96">
        <v>4.7</v>
      </c>
      <c r="AN60" s="253"/>
      <c r="AO60" s="253"/>
      <c r="AP60" s="253"/>
    </row>
    <row r="61" spans="1:42">
      <c r="A61" s="120" t="s">
        <v>236</v>
      </c>
      <c r="B61" s="121">
        <v>5128</v>
      </c>
      <c r="C61" s="121">
        <v>1141</v>
      </c>
      <c r="D61" s="121">
        <v>74</v>
      </c>
      <c r="E61" s="122">
        <v>22.3</v>
      </c>
      <c r="F61" s="122">
        <v>1.4</v>
      </c>
      <c r="G61" s="121">
        <v>422</v>
      </c>
      <c r="H61" s="121">
        <v>48</v>
      </c>
      <c r="I61" s="122">
        <v>8.1999999999999993</v>
      </c>
      <c r="J61" s="122">
        <v>0.9</v>
      </c>
      <c r="O61" s="120" t="s">
        <v>236</v>
      </c>
      <c r="P61" s="121">
        <v>5159</v>
      </c>
      <c r="Q61" s="121">
        <v>1155</v>
      </c>
      <c r="R61" s="121">
        <v>83</v>
      </c>
      <c r="S61" s="122">
        <v>22.4</v>
      </c>
      <c r="T61" s="122">
        <v>1.6</v>
      </c>
      <c r="U61" s="121">
        <v>391</v>
      </c>
      <c r="V61" s="121">
        <v>49</v>
      </c>
      <c r="W61" s="122">
        <v>7.6</v>
      </c>
      <c r="X61" s="122">
        <v>1</v>
      </c>
      <c r="AB61" s="120" t="s">
        <v>236</v>
      </c>
      <c r="AC61" s="121">
        <v>4928</v>
      </c>
      <c r="AD61" s="121">
        <v>1141</v>
      </c>
      <c r="AE61" s="121">
        <v>63</v>
      </c>
      <c r="AF61" s="122">
        <v>23.1</v>
      </c>
      <c r="AG61" s="122">
        <v>1.3</v>
      </c>
      <c r="AH61" s="121">
        <v>1466</v>
      </c>
      <c r="AI61" s="121">
        <v>72</v>
      </c>
      <c r="AJ61" s="122">
        <v>29.7</v>
      </c>
      <c r="AK61" s="122">
        <v>1.5</v>
      </c>
      <c r="AL61" s="96">
        <v>32.4</v>
      </c>
      <c r="AM61" s="96">
        <v>1.6</v>
      </c>
      <c r="AN61" s="253"/>
      <c r="AO61" s="253"/>
      <c r="AP61" s="253"/>
    </row>
    <row r="62" spans="1:42">
      <c r="A62" s="120" t="s">
        <v>237</v>
      </c>
      <c r="B62" s="121">
        <v>648</v>
      </c>
      <c r="C62" s="121">
        <v>71</v>
      </c>
      <c r="D62" s="121">
        <v>14</v>
      </c>
      <c r="E62" s="122">
        <v>10.9</v>
      </c>
      <c r="F62" s="122">
        <v>2.1</v>
      </c>
      <c r="G62" s="121">
        <v>29</v>
      </c>
      <c r="H62" s="121">
        <v>8</v>
      </c>
      <c r="I62" s="122">
        <v>4.5</v>
      </c>
      <c r="J62" s="122">
        <v>1.3</v>
      </c>
      <c r="O62" s="120" t="s">
        <v>237</v>
      </c>
      <c r="P62" s="121">
        <v>652</v>
      </c>
      <c r="Q62" s="121">
        <v>58</v>
      </c>
      <c r="R62" s="121">
        <v>12</v>
      </c>
      <c r="S62" s="122">
        <v>8.9</v>
      </c>
      <c r="T62" s="122">
        <v>1.8</v>
      </c>
      <c r="U62" s="121">
        <v>14</v>
      </c>
      <c r="V62" s="121">
        <v>6</v>
      </c>
      <c r="W62" s="122">
        <v>2.2000000000000002</v>
      </c>
      <c r="X62" s="122">
        <v>1</v>
      </c>
      <c r="AB62" s="120" t="s">
        <v>237</v>
      </c>
      <c r="AC62" s="121">
        <v>630</v>
      </c>
      <c r="AD62" s="121">
        <v>78</v>
      </c>
      <c r="AE62" s="121">
        <v>15</v>
      </c>
      <c r="AF62" s="122">
        <v>12.3</v>
      </c>
      <c r="AG62" s="122">
        <v>2.2999999999999998</v>
      </c>
      <c r="AH62" s="121">
        <v>111</v>
      </c>
      <c r="AI62" s="121">
        <v>15</v>
      </c>
      <c r="AJ62" s="122">
        <v>17.600000000000001</v>
      </c>
      <c r="AK62" s="122">
        <v>2.4</v>
      </c>
      <c r="AL62" s="96">
        <v>19.2</v>
      </c>
      <c r="AM62" s="96">
        <v>2.2999999999999998</v>
      </c>
      <c r="AN62" s="253"/>
      <c r="AO62" s="253"/>
      <c r="AP62" s="253"/>
    </row>
    <row r="63" spans="1:42">
      <c r="A63" s="120" t="s">
        <v>238</v>
      </c>
      <c r="B63" s="121">
        <v>87</v>
      </c>
      <c r="C63" s="121">
        <v>9</v>
      </c>
      <c r="D63" s="121">
        <v>2</v>
      </c>
      <c r="E63" s="122">
        <v>10.3</v>
      </c>
      <c r="F63" s="122">
        <v>2.4</v>
      </c>
      <c r="G63" s="121">
        <v>5</v>
      </c>
      <c r="H63" s="121">
        <v>2</v>
      </c>
      <c r="I63" s="122">
        <v>5.9</v>
      </c>
      <c r="J63" s="122">
        <v>1.7</v>
      </c>
      <c r="O63" s="120" t="s">
        <v>238</v>
      </c>
      <c r="P63" s="121">
        <v>86</v>
      </c>
      <c r="Q63" s="121">
        <v>9</v>
      </c>
      <c r="R63" s="121">
        <v>3</v>
      </c>
      <c r="S63" s="122">
        <v>10.4</v>
      </c>
      <c r="T63" s="122">
        <v>3.2</v>
      </c>
      <c r="U63" s="121">
        <v>2</v>
      </c>
      <c r="V63" s="121">
        <v>1</v>
      </c>
      <c r="W63" s="122">
        <v>2</v>
      </c>
      <c r="X63" s="122">
        <v>1.1000000000000001</v>
      </c>
      <c r="AB63" s="120" t="s">
        <v>238</v>
      </c>
      <c r="AC63" s="121">
        <v>92</v>
      </c>
      <c r="AD63" s="121">
        <v>16</v>
      </c>
      <c r="AE63" s="121">
        <v>3</v>
      </c>
      <c r="AF63" s="122">
        <v>17.399999999999999</v>
      </c>
      <c r="AG63" s="122">
        <v>3.4</v>
      </c>
      <c r="AH63" s="121">
        <v>19</v>
      </c>
      <c r="AI63" s="121">
        <v>3</v>
      </c>
      <c r="AJ63" s="122">
        <v>20.3</v>
      </c>
      <c r="AK63" s="122">
        <v>3.5</v>
      </c>
      <c r="AL63" s="96">
        <v>19.5</v>
      </c>
      <c r="AM63" s="96">
        <v>2.8</v>
      </c>
      <c r="AN63" s="253"/>
      <c r="AO63" s="253"/>
      <c r="AP63" s="253"/>
    </row>
    <row r="64" spans="1:42">
      <c r="A64" s="120" t="s">
        <v>239</v>
      </c>
      <c r="B64" s="121">
        <v>1424</v>
      </c>
      <c r="C64" s="121">
        <v>154</v>
      </c>
      <c r="D64" s="121">
        <v>25</v>
      </c>
      <c r="E64" s="122">
        <v>10.8</v>
      </c>
      <c r="F64" s="122">
        <v>1.8</v>
      </c>
      <c r="G64" s="121">
        <v>67</v>
      </c>
      <c r="H64" s="121">
        <v>18</v>
      </c>
      <c r="I64" s="122">
        <v>4.7</v>
      </c>
      <c r="J64" s="122">
        <v>1.2</v>
      </c>
      <c r="O64" s="120" t="s">
        <v>239</v>
      </c>
      <c r="P64" s="121">
        <v>1344</v>
      </c>
      <c r="Q64" s="121">
        <v>204</v>
      </c>
      <c r="R64" s="121">
        <v>32</v>
      </c>
      <c r="S64" s="122">
        <v>15.2</v>
      </c>
      <c r="T64" s="122">
        <v>2.4</v>
      </c>
      <c r="U64" s="121">
        <v>100</v>
      </c>
      <c r="V64" s="121">
        <v>24</v>
      </c>
      <c r="W64" s="122">
        <v>7.5</v>
      </c>
      <c r="X64" s="122">
        <v>1.8</v>
      </c>
      <c r="AB64" s="120" t="s">
        <v>239</v>
      </c>
      <c r="AC64" s="121">
        <v>1354</v>
      </c>
      <c r="AD64" s="121">
        <v>182</v>
      </c>
      <c r="AE64" s="121">
        <v>24</v>
      </c>
      <c r="AF64" s="122">
        <v>13.5</v>
      </c>
      <c r="AG64" s="122">
        <v>1.8</v>
      </c>
      <c r="AH64" s="121">
        <v>226</v>
      </c>
      <c r="AI64" s="121">
        <v>27</v>
      </c>
      <c r="AJ64" s="122">
        <v>16.7</v>
      </c>
      <c r="AK64" s="122">
        <v>2</v>
      </c>
      <c r="AL64" s="96">
        <v>17</v>
      </c>
      <c r="AM64" s="96">
        <v>1.6</v>
      </c>
      <c r="AN64" s="253"/>
      <c r="AO64" s="253"/>
      <c r="AP64" s="253"/>
    </row>
    <row r="65" spans="1:42">
      <c r="A65" s="120" t="s">
        <v>240</v>
      </c>
      <c r="B65" s="121">
        <v>1214</v>
      </c>
      <c r="C65" s="121">
        <v>185</v>
      </c>
      <c r="D65" s="121">
        <v>28</v>
      </c>
      <c r="E65" s="122">
        <v>15.2</v>
      </c>
      <c r="F65" s="122">
        <v>2.2999999999999998</v>
      </c>
      <c r="G65" s="121">
        <v>76</v>
      </c>
      <c r="H65" s="121">
        <v>17</v>
      </c>
      <c r="I65" s="122">
        <v>6.2</v>
      </c>
      <c r="J65" s="122">
        <v>1.4</v>
      </c>
      <c r="O65" s="120" t="s">
        <v>240</v>
      </c>
      <c r="P65" s="121">
        <v>1157</v>
      </c>
      <c r="Q65" s="121">
        <v>140</v>
      </c>
      <c r="R65" s="121">
        <v>29</v>
      </c>
      <c r="S65" s="122">
        <v>12.1</v>
      </c>
      <c r="T65" s="122">
        <v>2.5</v>
      </c>
      <c r="U65" s="121">
        <v>43</v>
      </c>
      <c r="V65" s="121">
        <v>15</v>
      </c>
      <c r="W65" s="122">
        <v>3.7</v>
      </c>
      <c r="X65" s="122">
        <v>1.3</v>
      </c>
      <c r="AB65" s="120" t="s">
        <v>240</v>
      </c>
      <c r="AC65" s="121">
        <v>1142</v>
      </c>
      <c r="AD65" s="121">
        <v>164</v>
      </c>
      <c r="AE65" s="121">
        <v>21</v>
      </c>
      <c r="AF65" s="122">
        <v>14.4</v>
      </c>
      <c r="AG65" s="122">
        <v>1.8</v>
      </c>
      <c r="AH65" s="121">
        <v>216</v>
      </c>
      <c r="AI65" s="121">
        <v>26</v>
      </c>
      <c r="AJ65" s="122">
        <v>18.899999999999999</v>
      </c>
      <c r="AK65" s="122">
        <v>2.2999999999999998</v>
      </c>
      <c r="AL65" s="96">
        <v>26.5</v>
      </c>
      <c r="AM65" s="96">
        <v>3.5</v>
      </c>
      <c r="AN65" s="253"/>
      <c r="AO65" s="253"/>
      <c r="AP65" s="253"/>
    </row>
    <row r="66" spans="1:42">
      <c r="A66" s="120" t="s">
        <v>241</v>
      </c>
      <c r="B66" s="121">
        <v>265</v>
      </c>
      <c r="C66" s="121">
        <v>60</v>
      </c>
      <c r="D66" s="121">
        <v>7</v>
      </c>
      <c r="E66" s="122">
        <v>22.6</v>
      </c>
      <c r="F66" s="122">
        <v>2.6</v>
      </c>
      <c r="G66" s="121">
        <v>28</v>
      </c>
      <c r="H66" s="121">
        <v>5</v>
      </c>
      <c r="I66" s="122">
        <v>10.4</v>
      </c>
      <c r="J66" s="122">
        <v>2</v>
      </c>
      <c r="O66" s="120" t="s">
        <v>241</v>
      </c>
      <c r="P66" s="121">
        <v>265</v>
      </c>
      <c r="Q66" s="121">
        <v>53</v>
      </c>
      <c r="R66" s="121">
        <v>9</v>
      </c>
      <c r="S66" s="122">
        <v>19.899999999999999</v>
      </c>
      <c r="T66" s="122">
        <v>3.6</v>
      </c>
      <c r="U66" s="121">
        <v>20</v>
      </c>
      <c r="V66" s="121">
        <v>5</v>
      </c>
      <c r="W66" s="122">
        <v>7.5</v>
      </c>
      <c r="X66" s="122">
        <v>2</v>
      </c>
      <c r="AB66" s="120" t="s">
        <v>241</v>
      </c>
      <c r="AC66" s="121">
        <v>277</v>
      </c>
      <c r="AD66" s="121">
        <v>46</v>
      </c>
      <c r="AE66" s="121">
        <v>8</v>
      </c>
      <c r="AF66" s="122">
        <v>16.5</v>
      </c>
      <c r="AG66" s="122">
        <v>2.9</v>
      </c>
      <c r="AH66" s="121">
        <v>62</v>
      </c>
      <c r="AI66" s="121">
        <v>9</v>
      </c>
      <c r="AJ66" s="122">
        <v>22.5</v>
      </c>
      <c r="AK66" s="122">
        <v>3.3</v>
      </c>
      <c r="AL66" s="96">
        <v>29</v>
      </c>
      <c r="AM66" s="96">
        <v>4.0999999999999996</v>
      </c>
      <c r="AN66" s="253"/>
      <c r="AO66" s="253"/>
      <c r="AP66" s="253"/>
    </row>
    <row r="67" spans="1:42">
      <c r="A67" s="120" t="s">
        <v>242</v>
      </c>
      <c r="B67" s="121">
        <v>960</v>
      </c>
      <c r="C67" s="121">
        <v>147</v>
      </c>
      <c r="D67" s="121">
        <v>21</v>
      </c>
      <c r="E67" s="122">
        <v>15.3</v>
      </c>
      <c r="F67" s="122">
        <v>2.2000000000000002</v>
      </c>
      <c r="G67" s="121">
        <v>62</v>
      </c>
      <c r="H67" s="121">
        <v>14</v>
      </c>
      <c r="I67" s="122">
        <v>6.5</v>
      </c>
      <c r="J67" s="122">
        <v>1.5</v>
      </c>
      <c r="O67" s="120" t="s">
        <v>242</v>
      </c>
      <c r="P67" s="121">
        <v>995</v>
      </c>
      <c r="Q67" s="121">
        <v>131</v>
      </c>
      <c r="R67" s="121">
        <v>21</v>
      </c>
      <c r="S67" s="122">
        <v>13.2</v>
      </c>
      <c r="T67" s="122">
        <v>2.2000000000000002</v>
      </c>
      <c r="U67" s="121">
        <v>48</v>
      </c>
      <c r="V67" s="121">
        <v>11</v>
      </c>
      <c r="W67" s="122">
        <v>4.8</v>
      </c>
      <c r="X67" s="122">
        <v>1.1000000000000001</v>
      </c>
      <c r="AB67" s="120" t="s">
        <v>242</v>
      </c>
      <c r="AC67" s="121">
        <v>979</v>
      </c>
      <c r="AD67" s="121">
        <v>147</v>
      </c>
      <c r="AE67" s="121">
        <v>21</v>
      </c>
      <c r="AF67" s="122">
        <v>15</v>
      </c>
      <c r="AG67" s="122">
        <v>2.1</v>
      </c>
      <c r="AH67" s="121">
        <v>179</v>
      </c>
      <c r="AI67" s="121">
        <v>24</v>
      </c>
      <c r="AJ67" s="122">
        <v>18.3</v>
      </c>
      <c r="AK67" s="122">
        <v>2.5</v>
      </c>
      <c r="AL67" s="96">
        <v>22.2</v>
      </c>
      <c r="AM67" s="96">
        <v>2.6</v>
      </c>
      <c r="AN67" s="253"/>
      <c r="AO67" s="253"/>
      <c r="AP67" s="253"/>
    </row>
    <row r="68" spans="1:42">
      <c r="A68" s="120" t="s">
        <v>243</v>
      </c>
      <c r="B68" s="121">
        <v>97</v>
      </c>
      <c r="C68" s="121">
        <v>9</v>
      </c>
      <c r="D68" s="121">
        <v>2</v>
      </c>
      <c r="E68" s="122">
        <v>9.6999999999999993</v>
      </c>
      <c r="F68" s="122">
        <v>1.8</v>
      </c>
      <c r="G68" s="121">
        <v>5</v>
      </c>
      <c r="H68" s="121">
        <v>1</v>
      </c>
      <c r="I68" s="122">
        <v>4.7</v>
      </c>
      <c r="J68" s="122">
        <v>1.3</v>
      </c>
      <c r="O68" s="120" t="s">
        <v>243</v>
      </c>
      <c r="P68" s="121">
        <v>94</v>
      </c>
      <c r="Q68" s="121">
        <v>13</v>
      </c>
      <c r="R68" s="121">
        <v>2</v>
      </c>
      <c r="S68" s="122">
        <v>14.1</v>
      </c>
      <c r="T68" s="122">
        <v>2.2000000000000002</v>
      </c>
      <c r="U68" s="121">
        <v>5</v>
      </c>
      <c r="V68" s="121">
        <v>2</v>
      </c>
      <c r="W68" s="122">
        <v>5.4</v>
      </c>
      <c r="X68" s="122">
        <v>1.9</v>
      </c>
      <c r="AB68" s="120" t="s">
        <v>243</v>
      </c>
      <c r="AC68" s="121">
        <v>96</v>
      </c>
      <c r="AD68" s="121">
        <v>9</v>
      </c>
      <c r="AE68" s="121">
        <v>2</v>
      </c>
      <c r="AF68" s="122">
        <v>9.1999999999999993</v>
      </c>
      <c r="AG68" s="122">
        <v>2.4</v>
      </c>
      <c r="AH68" s="121">
        <v>14</v>
      </c>
      <c r="AI68" s="121">
        <v>3</v>
      </c>
      <c r="AJ68" s="122">
        <v>14.7</v>
      </c>
      <c r="AK68" s="122">
        <v>2.9</v>
      </c>
      <c r="AL68" s="96">
        <v>16.7</v>
      </c>
      <c r="AM68" s="96">
        <v>2.6</v>
      </c>
      <c r="AN68" s="253"/>
      <c r="AO68" s="253"/>
      <c r="AP68" s="253"/>
    </row>
    <row r="69" spans="1:42" ht="12.75" customHeight="1">
      <c r="A69" s="120" t="s">
        <v>242</v>
      </c>
      <c r="B69" s="121">
        <v>995</v>
      </c>
      <c r="C69" s="121">
        <v>131</v>
      </c>
      <c r="D69" s="121">
        <v>21</v>
      </c>
      <c r="E69" s="122">
        <v>13.2</v>
      </c>
      <c r="F69" s="122">
        <v>2.2000000000000002</v>
      </c>
      <c r="G69" s="121">
        <v>48</v>
      </c>
      <c r="H69" s="121">
        <v>11</v>
      </c>
      <c r="I69" s="122">
        <v>4.8</v>
      </c>
      <c r="J69" s="122">
        <v>1.1000000000000001</v>
      </c>
      <c r="O69" s="256" t="s">
        <v>690</v>
      </c>
      <c r="P69" s="256"/>
      <c r="Q69" s="256"/>
      <c r="R69" s="256"/>
      <c r="S69" s="256"/>
      <c r="T69" s="256"/>
      <c r="U69" s="256"/>
      <c r="V69" s="256"/>
      <c r="W69" s="256"/>
      <c r="X69" s="256"/>
    </row>
    <row r="70" spans="1:42">
      <c r="A70" s="120" t="s">
        <v>243</v>
      </c>
      <c r="B70" s="121">
        <v>94</v>
      </c>
      <c r="C70" s="121">
        <v>13</v>
      </c>
      <c r="D70" s="121">
        <v>2</v>
      </c>
      <c r="E70" s="122">
        <v>14.1</v>
      </c>
      <c r="F70" s="122">
        <v>2.2000000000000002</v>
      </c>
      <c r="G70" s="121">
        <v>5</v>
      </c>
      <c r="H70" s="121">
        <v>2</v>
      </c>
      <c r="I70" s="122">
        <v>5.4</v>
      </c>
      <c r="J70" s="122">
        <v>1.9</v>
      </c>
    </row>
    <row r="71" spans="1:42" ht="409">
      <c r="A71" s="186" t="s">
        <v>690</v>
      </c>
      <c r="B71" s="186"/>
      <c r="C71" s="186"/>
      <c r="D71" s="186"/>
      <c r="E71" s="186"/>
      <c r="F71" s="186"/>
      <c r="G71" s="186"/>
      <c r="H71" s="186"/>
      <c r="I71" s="186"/>
      <c r="J71" s="186"/>
      <c r="AB71" s="129" t="s">
        <v>676</v>
      </c>
      <c r="AE71" s="129"/>
    </row>
    <row r="72" spans="1:42">
      <c r="AB72" s="7" t="s">
        <v>677</v>
      </c>
      <c r="AE72" s="7"/>
    </row>
    <row r="73" spans="1:42" ht="15">
      <c r="AB73" s="129" t="s">
        <v>678</v>
      </c>
      <c r="AE73" s="129"/>
    </row>
    <row r="74" spans="1:42" ht="15">
      <c r="AB74" s="129" t="s">
        <v>679</v>
      </c>
      <c r="AE74" s="129"/>
    </row>
    <row r="75" spans="1:42">
      <c r="AB75" s="6" t="s">
        <v>680</v>
      </c>
      <c r="AE75" s="6"/>
    </row>
    <row r="78" spans="1:42" ht="21">
      <c r="AB78" s="127" t="s">
        <v>132</v>
      </c>
    </row>
    <row r="80" spans="1:42" ht="17">
      <c r="AB80" s="128" t="s">
        <v>539</v>
      </c>
    </row>
    <row r="81" spans="28:28" ht="15">
      <c r="AB81" s="129" t="s">
        <v>540</v>
      </c>
    </row>
    <row r="84" spans="28:28">
      <c r="AB84" s="74" t="s">
        <v>541</v>
      </c>
    </row>
    <row r="86" spans="28:28">
      <c r="AB86" s="74" t="s">
        <v>542</v>
      </c>
    </row>
    <row r="88" spans="28:28">
      <c r="AB88" s="74" t="s">
        <v>543</v>
      </c>
    </row>
    <row r="90" spans="28:28">
      <c r="AB90" s="74" t="s">
        <v>544</v>
      </c>
    </row>
    <row r="92" spans="28:28">
      <c r="AB92" s="74" t="s">
        <v>545</v>
      </c>
    </row>
    <row r="94" spans="28:28">
      <c r="AB94" s="74" t="s">
        <v>546</v>
      </c>
    </row>
    <row r="95" spans="28:28">
      <c r="AB95" s="125"/>
    </row>
    <row r="96" spans="28:28">
      <c r="AB96" s="131" t="s">
        <v>547</v>
      </c>
    </row>
    <row r="97" spans="28:28">
      <c r="AB97" s="130"/>
    </row>
    <row r="98" spans="28:28">
      <c r="AB98" s="131" t="s">
        <v>548</v>
      </c>
    </row>
    <row r="99" spans="28:28">
      <c r="AB99" s="125"/>
    </row>
    <row r="100" spans="28:28">
      <c r="AB100" s="125"/>
    </row>
    <row r="101" spans="28:28">
      <c r="AB101" s="131" t="s">
        <v>549</v>
      </c>
    </row>
    <row r="102" spans="28:28">
      <c r="AB102" s="125"/>
    </row>
    <row r="103" spans="28:28">
      <c r="AB103" s="131" t="s">
        <v>550</v>
      </c>
    </row>
    <row r="104" spans="28:28">
      <c r="AB104" s="125"/>
    </row>
    <row r="105" spans="28:28">
      <c r="AB105" s="131" t="s">
        <v>551</v>
      </c>
    </row>
    <row r="106" spans="28:28">
      <c r="AB106" s="125"/>
    </row>
    <row r="107" spans="28:28">
      <c r="AB107" s="131" t="s">
        <v>552</v>
      </c>
    </row>
    <row r="108" spans="28:28">
      <c r="AB108" s="125"/>
    </row>
    <row r="109" spans="28:28">
      <c r="AB109" s="131" t="s">
        <v>553</v>
      </c>
    </row>
    <row r="110" spans="28:28">
      <c r="AB110" s="125"/>
    </row>
    <row r="111" spans="28:28">
      <c r="AB111" s="131" t="s">
        <v>554</v>
      </c>
    </row>
    <row r="112" spans="28:28">
      <c r="AB112" s="125"/>
    </row>
    <row r="113" spans="28:28">
      <c r="AB113" s="131" t="s">
        <v>555</v>
      </c>
    </row>
    <row r="114" spans="28:28">
      <c r="AB114" s="125"/>
    </row>
    <row r="115" spans="28:28">
      <c r="AB115" s="131" t="s">
        <v>556</v>
      </c>
    </row>
    <row r="116" spans="28:28">
      <c r="AB116" s="125"/>
    </row>
    <row r="117" spans="28:28">
      <c r="AB117" s="131" t="s">
        <v>557</v>
      </c>
    </row>
    <row r="118" spans="28:28">
      <c r="AB118" s="125"/>
    </row>
    <row r="119" spans="28:28">
      <c r="AB119" s="131" t="s">
        <v>558</v>
      </c>
    </row>
    <row r="120" spans="28:28">
      <c r="AB120" s="125"/>
    </row>
    <row r="121" spans="28:28">
      <c r="AB121" s="131" t="s">
        <v>559</v>
      </c>
    </row>
    <row r="122" spans="28:28">
      <c r="AB122" s="125"/>
    </row>
    <row r="123" spans="28:28">
      <c r="AB123" s="131" t="s">
        <v>560</v>
      </c>
    </row>
    <row r="124" spans="28:28">
      <c r="AB124" s="125"/>
    </row>
    <row r="125" spans="28:28">
      <c r="AB125" s="131" t="s">
        <v>561</v>
      </c>
    </row>
    <row r="126" spans="28:28">
      <c r="AB126" s="125"/>
    </row>
    <row r="127" spans="28:28">
      <c r="AB127" s="131" t="s">
        <v>562</v>
      </c>
    </row>
    <row r="128" spans="28:28">
      <c r="AB128" s="125"/>
    </row>
    <row r="129" spans="28:28">
      <c r="AB129" s="131" t="s">
        <v>563</v>
      </c>
    </row>
    <row r="130" spans="28:28">
      <c r="AB130" s="130"/>
    </row>
    <row r="131" spans="28:28">
      <c r="AB131" s="131" t="s">
        <v>564</v>
      </c>
    </row>
    <row r="132" spans="28:28">
      <c r="AB132" s="130"/>
    </row>
    <row r="133" spans="28:28">
      <c r="AB133" s="130"/>
    </row>
    <row r="134" spans="28:28">
      <c r="AB134" s="131" t="s">
        <v>565</v>
      </c>
    </row>
    <row r="135" spans="28:28">
      <c r="AB135" s="125"/>
    </row>
    <row r="136" spans="28:28">
      <c r="AB136" s="125"/>
    </row>
    <row r="137" spans="28:28">
      <c r="AB137" s="131" t="s">
        <v>566</v>
      </c>
    </row>
    <row r="138" spans="28:28">
      <c r="AB138" s="125"/>
    </row>
    <row r="139" spans="28:28">
      <c r="AB139" s="131" t="s">
        <v>567</v>
      </c>
    </row>
    <row r="140" spans="28:28">
      <c r="AB140" s="125"/>
    </row>
    <row r="141" spans="28:28">
      <c r="AB141" s="131" t="s">
        <v>568</v>
      </c>
    </row>
    <row r="142" spans="28:28">
      <c r="AB142" s="125"/>
    </row>
    <row r="143" spans="28:28">
      <c r="AB143" s="131" t="s">
        <v>569</v>
      </c>
    </row>
    <row r="144" spans="28:28">
      <c r="AB144" s="130"/>
    </row>
    <row r="145" spans="28:28">
      <c r="AB145" s="131" t="s">
        <v>570</v>
      </c>
    </row>
    <row r="146" spans="28:28">
      <c r="AB146" s="125"/>
    </row>
    <row r="147" spans="28:28">
      <c r="AB147" s="125"/>
    </row>
    <row r="148" spans="28:28">
      <c r="AB148" s="131" t="s">
        <v>571</v>
      </c>
    </row>
    <row r="149" spans="28:28">
      <c r="AB149" s="125"/>
    </row>
    <row r="150" spans="28:28">
      <c r="AB150" s="131" t="s">
        <v>572</v>
      </c>
    </row>
    <row r="151" spans="28:28">
      <c r="AB151" s="125"/>
    </row>
    <row r="152" spans="28:28">
      <c r="AB152" s="131" t="s">
        <v>573</v>
      </c>
    </row>
    <row r="153" spans="28:28">
      <c r="AB153" s="125"/>
    </row>
    <row r="154" spans="28:28">
      <c r="AB154" s="131" t="s">
        <v>574</v>
      </c>
    </row>
    <row r="155" spans="28:28">
      <c r="AB155" s="125"/>
    </row>
    <row r="156" spans="28:28">
      <c r="AB156" s="131" t="s">
        <v>575</v>
      </c>
    </row>
    <row r="157" spans="28:28">
      <c r="AB157" s="125"/>
    </row>
    <row r="158" spans="28:28">
      <c r="AB158" s="131" t="s">
        <v>576</v>
      </c>
    </row>
    <row r="159" spans="28:28">
      <c r="AB159" s="125"/>
    </row>
    <row r="160" spans="28:28">
      <c r="AB160" s="131" t="s">
        <v>577</v>
      </c>
    </row>
    <row r="161" spans="28:28">
      <c r="AB161" s="125"/>
    </row>
    <row r="162" spans="28:28">
      <c r="AB162" s="131" t="s">
        <v>578</v>
      </c>
    </row>
    <row r="163" spans="28:28">
      <c r="AB163" s="125"/>
    </row>
    <row r="164" spans="28:28">
      <c r="AB164" s="131" t="s">
        <v>579</v>
      </c>
    </row>
    <row r="165" spans="28:28">
      <c r="AB165" s="125"/>
    </row>
    <row r="166" spans="28:28">
      <c r="AB166" s="131" t="s">
        <v>580</v>
      </c>
    </row>
    <row r="167" spans="28:28">
      <c r="AB167" s="125"/>
    </row>
    <row r="168" spans="28:28">
      <c r="AB168" s="131" t="s">
        <v>581</v>
      </c>
    </row>
    <row r="169" spans="28:28">
      <c r="AB169" s="125"/>
    </row>
    <row r="170" spans="28:28">
      <c r="AB170" s="131" t="s">
        <v>582</v>
      </c>
    </row>
    <row r="171" spans="28:28">
      <c r="AB171" s="130"/>
    </row>
    <row r="172" spans="28:28">
      <c r="AB172" s="133" t="s">
        <v>583</v>
      </c>
    </row>
    <row r="173" spans="28:28">
      <c r="AB173" s="134"/>
    </row>
    <row r="174" spans="28:28">
      <c r="AB174" s="135" t="s">
        <v>584</v>
      </c>
    </row>
    <row r="175" spans="28:28">
      <c r="AB175" s="130"/>
    </row>
    <row r="176" spans="28:28">
      <c r="AB176" s="133" t="s">
        <v>585</v>
      </c>
    </row>
    <row r="177" spans="28:28">
      <c r="AB177" s="134"/>
    </row>
    <row r="178" spans="28:28">
      <c r="AB178" s="135" t="s">
        <v>586</v>
      </c>
    </row>
    <row r="179" spans="28:28">
      <c r="AB179" s="130"/>
    </row>
    <row r="180" spans="28:28">
      <c r="AB180" s="133" t="s">
        <v>587</v>
      </c>
    </row>
    <row r="181" spans="28:28">
      <c r="AB181" s="132"/>
    </row>
    <row r="182" spans="28:28">
      <c r="AB182" s="135" t="s">
        <v>588</v>
      </c>
    </row>
    <row r="183" spans="28:28">
      <c r="AB183" s="134"/>
    </row>
    <row r="184" spans="28:28">
      <c r="AB184" s="135" t="s">
        <v>589</v>
      </c>
    </row>
    <row r="185" spans="28:28">
      <c r="AB185" s="130"/>
    </row>
    <row r="186" spans="28:28">
      <c r="AB186" s="133" t="s">
        <v>590</v>
      </c>
    </row>
    <row r="187" spans="28:28">
      <c r="AB187" s="134"/>
    </row>
    <row r="188" spans="28:28">
      <c r="AB188" s="135" t="s">
        <v>591</v>
      </c>
    </row>
    <row r="189" spans="28:28">
      <c r="AB189" s="125"/>
    </row>
    <row r="190" spans="28:28">
      <c r="AB190" s="125"/>
    </row>
    <row r="191" spans="28:28">
      <c r="AB191" s="131" t="s">
        <v>592</v>
      </c>
    </row>
    <row r="192" spans="28:28">
      <c r="AB192" s="125"/>
    </row>
    <row r="193" spans="28:28">
      <c r="AB193" s="131" t="s">
        <v>593</v>
      </c>
    </row>
    <row r="194" spans="28:28">
      <c r="AB194" s="130"/>
    </row>
    <row r="195" spans="28:28">
      <c r="AB195" s="131" t="s">
        <v>594</v>
      </c>
    </row>
    <row r="196" spans="28:28">
      <c r="AB196" s="125"/>
    </row>
    <row r="197" spans="28:28">
      <c r="AB197" s="125"/>
    </row>
    <row r="198" spans="28:28">
      <c r="AB198" s="131" t="s">
        <v>595</v>
      </c>
    </row>
    <row r="199" spans="28:28">
      <c r="AB199" s="130"/>
    </row>
    <row r="200" spans="28:28">
      <c r="AB200" s="130"/>
    </row>
    <row r="201" spans="28:28">
      <c r="AB201" s="131" t="s">
        <v>596</v>
      </c>
    </row>
    <row r="202" spans="28:28">
      <c r="AB202" s="130"/>
    </row>
    <row r="203" spans="28:28">
      <c r="AB203" s="130"/>
    </row>
    <row r="204" spans="28:28">
      <c r="AB204" s="131" t="s">
        <v>597</v>
      </c>
    </row>
    <row r="205" spans="28:28">
      <c r="AB205" s="130"/>
    </row>
    <row r="206" spans="28:28">
      <c r="AB206" s="130"/>
    </row>
    <row r="207" spans="28:28">
      <c r="AB207" s="131" t="s">
        <v>598</v>
      </c>
    </row>
    <row r="209" spans="28:28">
      <c r="AB209" s="74" t="s">
        <v>599</v>
      </c>
    </row>
    <row r="211" spans="28:28">
      <c r="AB211" s="137" t="s">
        <v>511</v>
      </c>
    </row>
    <row r="212" spans="28:28" ht="16">
      <c r="AB212" s="138" t="s">
        <v>600</v>
      </c>
    </row>
    <row r="213" spans="28:28">
      <c r="AB213" s="139" t="s">
        <v>601</v>
      </c>
    </row>
    <row r="214" spans="28:28">
      <c r="AB214" s="139" t="s">
        <v>602</v>
      </c>
    </row>
    <row r="215" spans="28:28">
      <c r="AB215" s="139" t="s">
        <v>534</v>
      </c>
    </row>
    <row r="216" spans="28:28">
      <c r="AB216" s="139" t="s">
        <v>533</v>
      </c>
    </row>
    <row r="217" spans="28:28">
      <c r="AB217" s="139" t="s">
        <v>603</v>
      </c>
    </row>
    <row r="218" spans="28:28">
      <c r="AB218" s="139" t="s">
        <v>604</v>
      </c>
    </row>
    <row r="219" spans="28:28">
      <c r="AB219" s="139" t="s">
        <v>605</v>
      </c>
    </row>
    <row r="220" spans="28:28">
      <c r="AB220" s="139" t="s">
        <v>535</v>
      </c>
    </row>
    <row r="221" spans="28:28">
      <c r="AB221" s="139" t="s">
        <v>606</v>
      </c>
    </row>
    <row r="222" spans="28:28">
      <c r="AB222" s="139" t="s">
        <v>607</v>
      </c>
    </row>
    <row r="223" spans="28:28">
      <c r="AB223" s="139" t="s">
        <v>608</v>
      </c>
    </row>
    <row r="224" spans="28:28">
      <c r="AB224" s="139" t="s">
        <v>609</v>
      </c>
    </row>
    <row r="225" spans="28:28">
      <c r="AB225" s="139" t="s">
        <v>610</v>
      </c>
    </row>
    <row r="226" spans="28:28">
      <c r="AB226" s="139" t="s">
        <v>611</v>
      </c>
    </row>
    <row r="227" spans="28:28">
      <c r="AB227" s="139" t="s">
        <v>538</v>
      </c>
    </row>
    <row r="228" spans="28:28">
      <c r="AB228" s="126" t="s">
        <v>612</v>
      </c>
    </row>
    <row r="229" spans="28:28">
      <c r="AB229" s="126" t="s">
        <v>613</v>
      </c>
    </row>
    <row r="230" spans="28:28">
      <c r="AB230" s="126" t="s">
        <v>614</v>
      </c>
    </row>
    <row r="231" spans="28:28">
      <c r="AB231" s="126" t="s">
        <v>615</v>
      </c>
    </row>
    <row r="232" spans="28:28">
      <c r="AB232" s="126" t="s">
        <v>616</v>
      </c>
    </row>
    <row r="233" spans="28:28">
      <c r="AB233" s="126" t="s">
        <v>617</v>
      </c>
    </row>
    <row r="234" spans="28:28">
      <c r="AB234" s="126" t="s">
        <v>618</v>
      </c>
    </row>
    <row r="235" spans="28:28">
      <c r="AB235" s="126" t="s">
        <v>619</v>
      </c>
    </row>
    <row r="236" spans="28:28">
      <c r="AB236" s="126" t="s">
        <v>620</v>
      </c>
    </row>
    <row r="237" spans="28:28">
      <c r="AB237" s="126" t="s">
        <v>621</v>
      </c>
    </row>
    <row r="238" spans="28:28">
      <c r="AB238" s="126" t="s">
        <v>622</v>
      </c>
    </row>
    <row r="239" spans="28:28">
      <c r="AB239" s="126" t="s">
        <v>623</v>
      </c>
    </row>
    <row r="240" spans="28:28">
      <c r="AB240" s="126" t="s">
        <v>537</v>
      </c>
    </row>
    <row r="241" spans="28:28">
      <c r="AB241" s="126" t="s">
        <v>624</v>
      </c>
    </row>
    <row r="242" spans="28:28">
      <c r="AB242" s="126" t="s">
        <v>625</v>
      </c>
    </row>
    <row r="243" spans="28:28">
      <c r="AB243" s="126" t="s">
        <v>626</v>
      </c>
    </row>
    <row r="244" spans="28:28">
      <c r="AB244" s="126" t="s">
        <v>618</v>
      </c>
    </row>
    <row r="245" spans="28:28">
      <c r="AB245" s="126" t="s">
        <v>627</v>
      </c>
    </row>
    <row r="246" spans="28:28">
      <c r="AB246" s="126" t="s">
        <v>628</v>
      </c>
    </row>
    <row r="247" spans="28:28">
      <c r="AB247" s="126" t="s">
        <v>629</v>
      </c>
    </row>
    <row r="248" spans="28:28">
      <c r="AB248" s="126" t="s">
        <v>630</v>
      </c>
    </row>
    <row r="249" spans="28:28">
      <c r="AB249" s="126" t="s">
        <v>631</v>
      </c>
    </row>
    <row r="250" spans="28:28">
      <c r="AB250" s="126" t="s">
        <v>632</v>
      </c>
    </row>
    <row r="251" spans="28:28">
      <c r="AB251" s="126" t="s">
        <v>633</v>
      </c>
    </row>
    <row r="252" spans="28:28">
      <c r="AB252" s="126" t="s">
        <v>634</v>
      </c>
    </row>
    <row r="253" spans="28:28">
      <c r="AB253" s="126" t="s">
        <v>617</v>
      </c>
    </row>
    <row r="254" spans="28:28">
      <c r="AB254" s="126" t="s">
        <v>635</v>
      </c>
    </row>
    <row r="255" spans="28:28">
      <c r="AB255" s="126" t="s">
        <v>636</v>
      </c>
    </row>
    <row r="256" spans="28:28">
      <c r="AB256" s="126" t="s">
        <v>637</v>
      </c>
    </row>
    <row r="257" spans="28:28">
      <c r="AB257" s="126" t="s">
        <v>536</v>
      </c>
    </row>
    <row r="258" spans="28:28">
      <c r="AB258" s="126" t="s">
        <v>638</v>
      </c>
    </row>
    <row r="259" spans="28:28">
      <c r="AB259" s="126" t="s">
        <v>639</v>
      </c>
    </row>
    <row r="260" spans="28:28">
      <c r="AB260" s="126" t="s">
        <v>640</v>
      </c>
    </row>
    <row r="261" spans="28:28">
      <c r="AB261" s="126" t="s">
        <v>641</v>
      </c>
    </row>
    <row r="262" spans="28:28">
      <c r="AB262" s="126" t="s">
        <v>642</v>
      </c>
    </row>
    <row r="263" spans="28:28">
      <c r="AB263" s="126" t="s">
        <v>643</v>
      </c>
    </row>
    <row r="264" spans="28:28">
      <c r="AB264" s="125"/>
    </row>
    <row r="265" spans="28:28">
      <c r="AB265" s="126" t="s">
        <v>644</v>
      </c>
    </row>
    <row r="266" spans="28:28">
      <c r="AB266" s="126" t="s">
        <v>645</v>
      </c>
    </row>
    <row r="267" spans="28:28">
      <c r="AB267" s="126" t="s">
        <v>646</v>
      </c>
    </row>
    <row r="268" spans="28:28">
      <c r="AB268" s="126" t="s">
        <v>647</v>
      </c>
    </row>
    <row r="269" spans="28:28">
      <c r="AB269" s="140" t="s">
        <v>648</v>
      </c>
    </row>
    <row r="270" spans="28:28">
      <c r="AB270" s="126" t="s">
        <v>649</v>
      </c>
    </row>
    <row r="271" spans="28:28">
      <c r="AB271" s="126" t="s">
        <v>650</v>
      </c>
    </row>
    <row r="272" spans="28:28">
      <c r="AB272" s="126" t="s">
        <v>651</v>
      </c>
    </row>
    <row r="273" spans="28:28">
      <c r="AB273" s="126" t="s">
        <v>652</v>
      </c>
    </row>
    <row r="274" spans="28:28">
      <c r="AB274" s="126" t="s">
        <v>653</v>
      </c>
    </row>
    <row r="275" spans="28:28">
      <c r="AB275" s="126" t="s">
        <v>654</v>
      </c>
    </row>
    <row r="276" spans="28:28">
      <c r="AB276" s="126" t="s">
        <v>655</v>
      </c>
    </row>
    <row r="277" spans="28:28">
      <c r="AB277" s="126" t="s">
        <v>656</v>
      </c>
    </row>
    <row r="278" spans="28:28">
      <c r="AB278" s="126" t="s">
        <v>657</v>
      </c>
    </row>
    <row r="279" spans="28:28">
      <c r="AB279" s="126" t="s">
        <v>658</v>
      </c>
    </row>
    <row r="280" spans="28:28">
      <c r="AB280" s="126" t="s">
        <v>659</v>
      </c>
    </row>
    <row r="281" spans="28:28">
      <c r="AB281" s="126" t="s">
        <v>660</v>
      </c>
    </row>
    <row r="282" spans="28:28">
      <c r="AB282" s="126" t="s">
        <v>661</v>
      </c>
    </row>
    <row r="283" spans="28:28">
      <c r="AB283" s="126" t="s">
        <v>532</v>
      </c>
    </row>
    <row r="284" spans="28:28">
      <c r="AB284" s="126" t="s">
        <v>662</v>
      </c>
    </row>
    <row r="285" spans="28:28">
      <c r="AB285" s="126" t="s">
        <v>663</v>
      </c>
    </row>
    <row r="286" spans="28:28">
      <c r="AB286" s="126" t="s">
        <v>664</v>
      </c>
    </row>
    <row r="287" spans="28:28">
      <c r="AB287" s="126" t="s">
        <v>665</v>
      </c>
    </row>
    <row r="288" spans="28:28">
      <c r="AB288" s="126" t="s">
        <v>666</v>
      </c>
    </row>
    <row r="289" spans="28:28">
      <c r="AB289" s="126" t="s">
        <v>667</v>
      </c>
    </row>
    <row r="290" spans="28:28">
      <c r="AB290" s="126" t="s">
        <v>668</v>
      </c>
    </row>
    <row r="291" spans="28:28">
      <c r="AB291" s="137" t="s">
        <v>669</v>
      </c>
    </row>
    <row r="292" spans="28:28">
      <c r="AB292" s="141" t="s">
        <v>670</v>
      </c>
    </row>
    <row r="293" spans="28:28">
      <c r="AB293" s="141" t="s">
        <v>671</v>
      </c>
    </row>
    <row r="294" spans="28:28">
      <c r="AB294" s="141" t="s">
        <v>672</v>
      </c>
    </row>
    <row r="295" spans="28:28">
      <c r="AB295" s="141" t="s">
        <v>673</v>
      </c>
    </row>
    <row r="296" spans="28:28">
      <c r="AB296" s="136"/>
    </row>
    <row r="297" spans="28:28">
      <c r="AB297" s="137" t="s">
        <v>674</v>
      </c>
    </row>
    <row r="299" spans="28:28">
      <c r="AB299" s="74" t="s">
        <v>675</v>
      </c>
    </row>
  </sheetData>
  <mergeCells count="92">
    <mergeCell ref="O69:X69"/>
    <mergeCell ref="AB11:AK11"/>
    <mergeCell ref="AB13:AC13"/>
    <mergeCell ref="AD13:AG13"/>
    <mergeCell ref="AH13:AK13"/>
    <mergeCell ref="AJ12:AM12"/>
    <mergeCell ref="O4:X4"/>
    <mergeCell ref="A4:J4"/>
    <mergeCell ref="A10:J10"/>
    <mergeCell ref="A11:J11"/>
    <mergeCell ref="A12:J12"/>
    <mergeCell ref="A13:B13"/>
    <mergeCell ref="C13:F13"/>
    <mergeCell ref="G13:J13"/>
    <mergeCell ref="A5:J5"/>
    <mergeCell ref="A6:J6"/>
    <mergeCell ref="A7:J7"/>
    <mergeCell ref="A8:J8"/>
    <mergeCell ref="A9:J9"/>
    <mergeCell ref="AD5:AM5"/>
    <mergeCell ref="AD6:AM6"/>
    <mergeCell ref="AD7:AM7"/>
    <mergeCell ref="AD8:AM8"/>
    <mergeCell ref="AD9:AM9"/>
    <mergeCell ref="AD10:AM10"/>
    <mergeCell ref="AN66:AP66"/>
    <mergeCell ref="AN67:AP67"/>
    <mergeCell ref="AN68:AP68"/>
    <mergeCell ref="AD14:AM14"/>
    <mergeCell ref="AD16:AM16"/>
    <mergeCell ref="AN60:AP60"/>
    <mergeCell ref="AN61:AP61"/>
    <mergeCell ref="AN62:AP62"/>
    <mergeCell ref="AN63:AP63"/>
    <mergeCell ref="AN53:AP53"/>
    <mergeCell ref="AN64:AP64"/>
    <mergeCell ref="AN65:AP65"/>
    <mergeCell ref="AN54:AP54"/>
    <mergeCell ref="AN55:AP55"/>
    <mergeCell ref="AN56:AP56"/>
    <mergeCell ref="AN57:AP57"/>
    <mergeCell ref="AN58:AP58"/>
    <mergeCell ref="AN59:AP59"/>
    <mergeCell ref="AN47:AP47"/>
    <mergeCell ref="AN48:AP48"/>
    <mergeCell ref="AN49:AP49"/>
    <mergeCell ref="AN50:AP50"/>
    <mergeCell ref="AN51:AP51"/>
    <mergeCell ref="AN52:AP52"/>
    <mergeCell ref="AN33:AP33"/>
    <mergeCell ref="AN46:AP46"/>
    <mergeCell ref="AN35:AP35"/>
    <mergeCell ref="AN36:AP36"/>
    <mergeCell ref="AN37:AP37"/>
    <mergeCell ref="AN38:AP38"/>
    <mergeCell ref="AN39:AP39"/>
    <mergeCell ref="AN40:AP40"/>
    <mergeCell ref="AN41:AP41"/>
    <mergeCell ref="AN42:AP42"/>
    <mergeCell ref="AN43:AP43"/>
    <mergeCell ref="AN44:AP44"/>
    <mergeCell ref="AN45:AP45"/>
    <mergeCell ref="AN34:AP34"/>
    <mergeCell ref="AN12:AP12"/>
    <mergeCell ref="AN22:AP22"/>
    <mergeCell ref="AN23:AP23"/>
    <mergeCell ref="AN29:AP29"/>
    <mergeCell ref="AN30:AP30"/>
    <mergeCell ref="AN24:AP24"/>
    <mergeCell ref="AN25:AP25"/>
    <mergeCell ref="AN26:AP26"/>
    <mergeCell ref="AN27:AP27"/>
    <mergeCell ref="AN28:AP28"/>
    <mergeCell ref="AN19:AP19"/>
    <mergeCell ref="AN21:AP21"/>
    <mergeCell ref="O10:X10"/>
    <mergeCell ref="O12:X12"/>
    <mergeCell ref="O13:P13"/>
    <mergeCell ref="Q13:T13"/>
    <mergeCell ref="U13:X13"/>
    <mergeCell ref="O11:X11"/>
    <mergeCell ref="O5:X5"/>
    <mergeCell ref="O6:X6"/>
    <mergeCell ref="O7:X7"/>
    <mergeCell ref="O8:X8"/>
    <mergeCell ref="O9:X9"/>
    <mergeCell ref="AN13:AP13"/>
    <mergeCell ref="AN32:AP32"/>
    <mergeCell ref="AN20:AP20"/>
    <mergeCell ref="AN18:AP18"/>
    <mergeCell ref="AN17:AP17"/>
    <mergeCell ref="AN31:AP31"/>
  </mergeCells>
  <hyperlinks>
    <hyperlink ref="AB8" r:id="rId1" display="http://www.census.gov/prod/techdoc/cps/cpsmar13.pdf"/>
    <hyperlink ref="AB211" r:id="rId2" location="SKIP_FTR" tooltip="Skip Footer" display="http://www.census.gov/hhes/www/cpstables/032013/povnotes.htm - SKIP_FTR"/>
    <hyperlink ref="AB213" r:id="rId3" display="http://www.census.gov/aboutus/"/>
    <hyperlink ref="AB214" r:id="rId4" display="http://www.census.gov/survey_participants/"/>
    <hyperlink ref="AB215" r:id="rId5" display="http://ask.census.gov/"/>
    <hyperlink ref="AB216" r:id="rId6" display="http://www.census.gov/glossary/"/>
    <hyperlink ref="AB217" r:id="rId7" display="http://www.census.gov/newsroom/releases/archives/directors_corner/"/>
    <hyperlink ref="AB218" r:id="rId8" display="http://www.census.gov/regions/"/>
    <hyperlink ref="AB219" r:id="rId9" display="http://www.census.gov/history/"/>
    <hyperlink ref="AB220" r:id="rId10" display="http://www.census.gov/research/"/>
    <hyperlink ref="AB221" r:id="rId11" display="http://www.census.gov/aboutus/scientific_integrity.html"/>
    <hyperlink ref="AB222" r:id="rId12" display="http://www.census.gov/hrd/www/"/>
    <hyperlink ref="AB223" r:id="rId13" display="http://www.census.gov/diversity_networks/"/>
    <hyperlink ref="AB224" r:id="rId14" display="http://www.census.gov/procur/www/"/>
    <hyperlink ref="AB225" r:id="rId15" display="http://www.census.gov/intergov/contactus.html"/>
    <hyperlink ref="AB226" r:id="rId16" display="http://www.census.gov/intergov/contactus.html"/>
    <hyperlink ref="AB227" r:id="rId17" tooltip="contact information for the US Census Bureau" display="http://www.census.gov/aboutus/contacts.html"/>
    <hyperlink ref="AB228" r:id="rId18" display="http://www.census.gov/main/www/access.html"/>
    <hyperlink ref="AB229" r:id="rId19" display="http://quickfacts.census.gov/"/>
    <hyperlink ref="AB230" r:id="rId20" display="http://factfinder2.census.gov/"/>
    <hyperlink ref="AB231" r:id="rId21" display="http://www.census.gov/easystats/"/>
    <hyperlink ref="AB232" r:id="rId22" display="http://www.census.gov/popfinder/"/>
    <hyperlink ref="AB233" r:id="rId23" display="http://www.census.gov/2010census/"/>
    <hyperlink ref="AB234" r:id="rId24" display="http://www.census.gov/econ/census07/"/>
    <hyperlink ref="AB235" r:id="rId25" display="http://www.census.gov/2010census/popmap/"/>
    <hyperlink ref="AB236" r:id="rId26" display="http://www.census.gov/mso/www/training/"/>
    <hyperlink ref="AB237" r:id="rId27" display="http://www.census.gov/main/www/access.html"/>
    <hyperlink ref="AB238" r:id="rId28" display="http://www.census.gov/developers/"/>
    <hyperlink ref="AB239" r:id="rId29" display="http://www.census.gov/mp/www/cat/"/>
    <hyperlink ref="AB240" r:id="rId30" display="http://www.census.gov/prod/www/"/>
    <hyperlink ref="AB241" r:id="rId31" display="http://www.census.gov/econ/"/>
    <hyperlink ref="AB242" r:id="rId32" display="http://bhs.econ.census.gov/bhs/"/>
    <hyperlink ref="AB243" r:id="rId33" display="http://www.census.gov/cgi-bin/briefroom/BriefRm"/>
    <hyperlink ref="AB244" r:id="rId34" display="http://www.census.gov/econ/census07/"/>
    <hyperlink ref="AB245" r:id="rId35" display="http://www.census.gov/econ/estats/"/>
    <hyperlink ref="AB246" r:id="rId36" display="http://www.census.gov/foreign-trade/"/>
    <hyperlink ref="AB247" r:id="rId37" display="http://www.census.gov/foreign-trade/schedules/b/"/>
    <hyperlink ref="AB248" r:id="rId38" display="http://www.census.gov/eos/www/naics/"/>
    <hyperlink ref="AB249" r:id="rId39" display="http://www.census.gov/govs/"/>
    <hyperlink ref="AB250" r:id="rId40" display="http://lehd.ces.census.gov/led/"/>
    <hyperlink ref="AB251" r:id="rId41" display="http://www.census.gov/econ/sbo/"/>
    <hyperlink ref="AB252" r:id="rId42" display="http://www.census.gov/people/"/>
    <hyperlink ref="AB253" r:id="rId43" display="http://www.census.gov/2010census/"/>
    <hyperlink ref="AB254" r:id="rId44" display="http://www.census.gov/main/www/cen2000.html"/>
    <hyperlink ref="AB255" r:id="rId45" display="http://www.census.gov/acs/www/"/>
    <hyperlink ref="AB256" r:id="rId46" display="http://www.census.gov/hhes/www/income/"/>
    <hyperlink ref="AB257" r:id="rId47" display="http://www.census.gov/hhes/www/poverty/"/>
    <hyperlink ref="AB258" r:id="rId48" display="http://www.census.gov/popest/"/>
    <hyperlink ref="AB259" r:id="rId49" display="http://www.census.gov/population/projections/"/>
    <hyperlink ref="AB260" r:id="rId50" display="http://www.census.gov/hhes/www/hlthins/"/>
    <hyperlink ref="AB261" r:id="rId51" display="http://www.census.gov/housing/"/>
    <hyperlink ref="AB262" r:id="rId52" display="http://www.census.gov/population/international/"/>
    <hyperlink ref="AB263" r:id="rId53" display="http://www.census.gov/genealogy/www/"/>
    <hyperlink ref="AB265" r:id="rId54" display="http://www.census.gov/geo/"/>
    <hyperlink ref="AB266" r:id="rId55" display="http://www.census.gov/geo/maps-data/"/>
    <hyperlink ref="AB267" r:id="rId56" display="http://www.census.gov/geo/maps-data/data/tiger.html"/>
    <hyperlink ref="AB268" r:id="rId57" display="http://www.census.gov/geo/maps-data/data/gazetteer.html"/>
    <hyperlink ref="AB270" r:id="rId58" display="http://www.census.gov/schools/"/>
    <hyperlink ref="AB271" r:id="rId59" display="http://www.census.gov/aian/"/>
    <hyperlink ref="AB272" r:id="rId60" display="http://www.census.gov/newsroom/emergencies/"/>
    <hyperlink ref="AB273" r:id="rId61" display="http://www.census.gov/compendia/statab/"/>
    <hyperlink ref="AB274" r:id="rId62" display="http://www.census.gov/regions/specialcensus/"/>
    <hyperlink ref="AB275" r:id="rId63" display="http://www.census.gov/survey_participants/related_information/phishing_email_scams_bogus_census_web_sites.html"/>
    <hyperlink ref="AB276" r:id="rId64" display="http://www.census.gov/recovery/"/>
    <hyperlink ref="AB277" r:id="rId65" display="http://www.usa.gov/"/>
    <hyperlink ref="AB278" r:id="rId66" display="http://business.usa.gov/"/>
    <hyperlink ref="AB279" r:id="rId67" display="http://www.census.gov/newsroom/"/>
    <hyperlink ref="AB280" r:id="rId68" display="http://www.census.gov/newsroom/releases/"/>
    <hyperlink ref="AB281" r:id="rId69" display="http://www.calendarwiz.com/calendars/calendar.php?crd=cens1sample&amp;cid%5b%5d=31793"/>
    <hyperlink ref="AB282" r:id="rId70" display="http://www.census.gov/newsroom/releases/archives/facts_for_features_special_editions/"/>
    <hyperlink ref="AB283" r:id="rId71" display="http://www.census.gov/aboutus/social_media.html"/>
    <hyperlink ref="AB284" r:id="rId72" display="http://www.census.gov/multimedia/"/>
    <hyperlink ref="AB285" r:id="rId73" display="http://www.census.gov/aboutus/social_media.html"/>
    <hyperlink ref="AB286" r:id="rId74" display="https://public.govdelivery.com/accounts/USCENSUS/subscriber/new"/>
    <hyperlink ref="AB287" r:id="rId75" display="https://www.facebook.com/uscensusbureau"/>
    <hyperlink ref="AB288" r:id="rId76" display="http://twitter.com/uscensusbureau"/>
    <hyperlink ref="AB289" r:id="rId77" display="http://www.flickr.com/photos/uscensusbureau/"/>
    <hyperlink ref="AB290" r:id="rId78" display="http://www.youtube.com/user/uscensusbureau"/>
    <hyperlink ref="AB291" r:id="rId79" display="http://www.census.gov/privacy/privacy_policy/document_accessibility.html"/>
    <hyperlink ref="AB292" r:id="rId80" display="http://www.census.gov/quality/"/>
    <hyperlink ref="AB293" r:id="rId81" display="http://www.census.gov/foia/"/>
    <hyperlink ref="AB294" r:id="rId82" display="http://www.census.gov/privacy/"/>
    <hyperlink ref="AB295" r:id="rId83" display="http://www.commerce.gov/"/>
    <hyperlink ref="AB297" r:id="rId84" display="http://www.census.gov/"/>
    <hyperlink ref="AB75" r:id="rId85" display="http://www.census.gov/hhes/www/cpstables/032013/pov/pov46_weight_100125_2.xls"/>
    <hyperlink ref="O7" location="'POV46'!A64" display="'POV46'!A64"/>
    <hyperlink ref="O8" r:id="rId86" display="ftp://ftp2.census.gov/programs-surveys/cps/techdocs/cpsmar14.pdf"/>
    <hyperlink ref="O2" r:id="rId87"/>
    <hyperlink ref="A2" r:id="rId88"/>
    <hyperlink ref="A7" r:id="rId89" display="ftp://ftp2.census.gov/programs-surveys/cps/techdocs/cpsmar15.pdf"/>
    <hyperlink ref="A8" r:id="rId90" display="ftp://ftp2.census.gov/programs-surveys/cps/techdocs/cpsmar15.pdf"/>
  </hyperlinks>
  <pageMargins left="0.7" right="0.7" top="0.75" bottom="0.75" header="0.3" footer="0.3"/>
  <pageSetup orientation="portrait"/>
  <drawing r:id="rId9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workbookViewId="0">
      <pane xSplit="1" topLeftCell="B1" activePane="topRight" state="frozenSplit"/>
      <selection pane="topRight" activeCell="A2" sqref="A1:D2"/>
    </sheetView>
  </sheetViews>
  <sheetFormatPr baseColWidth="10" defaultColWidth="8.83203125" defaultRowHeight="12" x14ac:dyDescent="0"/>
  <cols>
    <col min="1" max="1" width="6.6640625" style="193" customWidth="1"/>
    <col min="2" max="2" width="26.83203125" style="193" customWidth="1"/>
    <col min="3" max="3" width="0.6640625" style="193" customWidth="1"/>
    <col min="4" max="4" width="1" style="193" customWidth="1"/>
    <col min="5" max="5" width="6.6640625" style="193" customWidth="1"/>
    <col min="6" max="6" width="3.6640625" style="193" customWidth="1"/>
    <col min="7" max="26" width="11.5" style="193" customWidth="1"/>
    <col min="27" max="28" width="8.83203125" style="193"/>
    <col min="29" max="29" width="15.5" style="202" customWidth="1"/>
    <col min="30" max="256" width="8.83203125" style="193"/>
    <col min="257" max="257" width="6.6640625" style="193" customWidth="1"/>
    <col min="258" max="258" width="26.83203125" style="193" customWidth="1"/>
    <col min="259" max="259" width="0.6640625" style="193" customWidth="1"/>
    <col min="260" max="260" width="1" style="193" customWidth="1"/>
    <col min="261" max="261" width="6.6640625" style="193" customWidth="1"/>
    <col min="262" max="262" width="3.6640625" style="193" customWidth="1"/>
    <col min="263" max="282" width="11.5" style="193" customWidth="1"/>
    <col min="283" max="512" width="8.83203125" style="193"/>
    <col min="513" max="513" width="6.6640625" style="193" customWidth="1"/>
    <col min="514" max="514" width="26.83203125" style="193" customWidth="1"/>
    <col min="515" max="515" width="0.6640625" style="193" customWidth="1"/>
    <col min="516" max="516" width="1" style="193" customWidth="1"/>
    <col min="517" max="517" width="6.6640625" style="193" customWidth="1"/>
    <col min="518" max="518" width="3.6640625" style="193" customWidth="1"/>
    <col min="519" max="538" width="11.5" style="193" customWidth="1"/>
    <col min="539" max="768" width="8.83203125" style="193"/>
    <col min="769" max="769" width="6.6640625" style="193" customWidth="1"/>
    <col min="770" max="770" width="26.83203125" style="193" customWidth="1"/>
    <col min="771" max="771" width="0.6640625" style="193" customWidth="1"/>
    <col min="772" max="772" width="1" style="193" customWidth="1"/>
    <col min="773" max="773" width="6.6640625" style="193" customWidth="1"/>
    <col min="774" max="774" width="3.6640625" style="193" customWidth="1"/>
    <col min="775" max="794" width="11.5" style="193" customWidth="1"/>
    <col min="795" max="1024" width="8.83203125" style="193"/>
    <col min="1025" max="1025" width="6.6640625" style="193" customWidth="1"/>
    <col min="1026" max="1026" width="26.83203125" style="193" customWidth="1"/>
    <col min="1027" max="1027" width="0.6640625" style="193" customWidth="1"/>
    <col min="1028" max="1028" width="1" style="193" customWidth="1"/>
    <col min="1029" max="1029" width="6.6640625" style="193" customWidth="1"/>
    <col min="1030" max="1030" width="3.6640625" style="193" customWidth="1"/>
    <col min="1031" max="1050" width="11.5" style="193" customWidth="1"/>
    <col min="1051" max="1280" width="8.83203125" style="193"/>
    <col min="1281" max="1281" width="6.6640625" style="193" customWidth="1"/>
    <col min="1282" max="1282" width="26.83203125" style="193" customWidth="1"/>
    <col min="1283" max="1283" width="0.6640625" style="193" customWidth="1"/>
    <col min="1284" max="1284" width="1" style="193" customWidth="1"/>
    <col min="1285" max="1285" width="6.6640625" style="193" customWidth="1"/>
    <col min="1286" max="1286" width="3.6640625" style="193" customWidth="1"/>
    <col min="1287" max="1306" width="11.5" style="193" customWidth="1"/>
    <col min="1307" max="1536" width="8.83203125" style="193"/>
    <col min="1537" max="1537" width="6.6640625" style="193" customWidth="1"/>
    <col min="1538" max="1538" width="26.83203125" style="193" customWidth="1"/>
    <col min="1539" max="1539" width="0.6640625" style="193" customWidth="1"/>
    <col min="1540" max="1540" width="1" style="193" customWidth="1"/>
    <col min="1541" max="1541" width="6.6640625" style="193" customWidth="1"/>
    <col min="1542" max="1542" width="3.6640625" style="193" customWidth="1"/>
    <col min="1543" max="1562" width="11.5" style="193" customWidth="1"/>
    <col min="1563" max="1792" width="8.83203125" style="193"/>
    <col min="1793" max="1793" width="6.6640625" style="193" customWidth="1"/>
    <col min="1794" max="1794" width="26.83203125" style="193" customWidth="1"/>
    <col min="1795" max="1795" width="0.6640625" style="193" customWidth="1"/>
    <col min="1796" max="1796" width="1" style="193" customWidth="1"/>
    <col min="1797" max="1797" width="6.6640625" style="193" customWidth="1"/>
    <col min="1798" max="1798" width="3.6640625" style="193" customWidth="1"/>
    <col min="1799" max="1818" width="11.5" style="193" customWidth="1"/>
    <col min="1819" max="2048" width="8.83203125" style="193"/>
    <col min="2049" max="2049" width="6.6640625" style="193" customWidth="1"/>
    <col min="2050" max="2050" width="26.83203125" style="193" customWidth="1"/>
    <col min="2051" max="2051" width="0.6640625" style="193" customWidth="1"/>
    <col min="2052" max="2052" width="1" style="193" customWidth="1"/>
    <col min="2053" max="2053" width="6.6640625" style="193" customWidth="1"/>
    <col min="2054" max="2054" width="3.6640625" style="193" customWidth="1"/>
    <col min="2055" max="2074" width="11.5" style="193" customWidth="1"/>
    <col min="2075" max="2304" width="8.83203125" style="193"/>
    <col min="2305" max="2305" width="6.6640625" style="193" customWidth="1"/>
    <col min="2306" max="2306" width="26.83203125" style="193" customWidth="1"/>
    <col min="2307" max="2307" width="0.6640625" style="193" customWidth="1"/>
    <col min="2308" max="2308" width="1" style="193" customWidth="1"/>
    <col min="2309" max="2309" width="6.6640625" style="193" customWidth="1"/>
    <col min="2310" max="2310" width="3.6640625" style="193" customWidth="1"/>
    <col min="2311" max="2330" width="11.5" style="193" customWidth="1"/>
    <col min="2331" max="2560" width="8.83203125" style="193"/>
    <col min="2561" max="2561" width="6.6640625" style="193" customWidth="1"/>
    <col min="2562" max="2562" width="26.83203125" style="193" customWidth="1"/>
    <col min="2563" max="2563" width="0.6640625" style="193" customWidth="1"/>
    <col min="2564" max="2564" width="1" style="193" customWidth="1"/>
    <col min="2565" max="2565" width="6.6640625" style="193" customWidth="1"/>
    <col min="2566" max="2566" width="3.6640625" style="193" customWidth="1"/>
    <col min="2567" max="2586" width="11.5" style="193" customWidth="1"/>
    <col min="2587" max="2816" width="8.83203125" style="193"/>
    <col min="2817" max="2817" width="6.6640625" style="193" customWidth="1"/>
    <col min="2818" max="2818" width="26.83203125" style="193" customWidth="1"/>
    <col min="2819" max="2819" width="0.6640625" style="193" customWidth="1"/>
    <col min="2820" max="2820" width="1" style="193" customWidth="1"/>
    <col min="2821" max="2821" width="6.6640625" style="193" customWidth="1"/>
    <col min="2822" max="2822" width="3.6640625" style="193" customWidth="1"/>
    <col min="2823" max="2842" width="11.5" style="193" customWidth="1"/>
    <col min="2843" max="3072" width="8.83203125" style="193"/>
    <col min="3073" max="3073" width="6.6640625" style="193" customWidth="1"/>
    <col min="3074" max="3074" width="26.83203125" style="193" customWidth="1"/>
    <col min="3075" max="3075" width="0.6640625" style="193" customWidth="1"/>
    <col min="3076" max="3076" width="1" style="193" customWidth="1"/>
    <col min="3077" max="3077" width="6.6640625" style="193" customWidth="1"/>
    <col min="3078" max="3078" width="3.6640625" style="193" customWidth="1"/>
    <col min="3079" max="3098" width="11.5" style="193" customWidth="1"/>
    <col min="3099" max="3328" width="8.83203125" style="193"/>
    <col min="3329" max="3329" width="6.6640625" style="193" customWidth="1"/>
    <col min="3330" max="3330" width="26.83203125" style="193" customWidth="1"/>
    <col min="3331" max="3331" width="0.6640625" style="193" customWidth="1"/>
    <col min="3332" max="3332" width="1" style="193" customWidth="1"/>
    <col min="3333" max="3333" width="6.6640625" style="193" customWidth="1"/>
    <col min="3334" max="3334" width="3.6640625" style="193" customWidth="1"/>
    <col min="3335" max="3354" width="11.5" style="193" customWidth="1"/>
    <col min="3355" max="3584" width="8.83203125" style="193"/>
    <col min="3585" max="3585" width="6.6640625" style="193" customWidth="1"/>
    <col min="3586" max="3586" width="26.83203125" style="193" customWidth="1"/>
    <col min="3587" max="3587" width="0.6640625" style="193" customWidth="1"/>
    <col min="3588" max="3588" width="1" style="193" customWidth="1"/>
    <col min="3589" max="3589" width="6.6640625" style="193" customWidth="1"/>
    <col min="3590" max="3590" width="3.6640625" style="193" customWidth="1"/>
    <col min="3591" max="3610" width="11.5" style="193" customWidth="1"/>
    <col min="3611" max="3840" width="8.83203125" style="193"/>
    <col min="3841" max="3841" width="6.6640625" style="193" customWidth="1"/>
    <col min="3842" max="3842" width="26.83203125" style="193" customWidth="1"/>
    <col min="3843" max="3843" width="0.6640625" style="193" customWidth="1"/>
    <col min="3844" max="3844" width="1" style="193" customWidth="1"/>
    <col min="3845" max="3845" width="6.6640625" style="193" customWidth="1"/>
    <col min="3846" max="3846" width="3.6640625" style="193" customWidth="1"/>
    <col min="3847" max="3866" width="11.5" style="193" customWidth="1"/>
    <col min="3867" max="4096" width="8.83203125" style="193"/>
    <col min="4097" max="4097" width="6.6640625" style="193" customWidth="1"/>
    <col min="4098" max="4098" width="26.83203125" style="193" customWidth="1"/>
    <col min="4099" max="4099" width="0.6640625" style="193" customWidth="1"/>
    <col min="4100" max="4100" width="1" style="193" customWidth="1"/>
    <col min="4101" max="4101" width="6.6640625" style="193" customWidth="1"/>
    <col min="4102" max="4102" width="3.6640625" style="193" customWidth="1"/>
    <col min="4103" max="4122" width="11.5" style="193" customWidth="1"/>
    <col min="4123" max="4352" width="8.83203125" style="193"/>
    <col min="4353" max="4353" width="6.6640625" style="193" customWidth="1"/>
    <col min="4354" max="4354" width="26.83203125" style="193" customWidth="1"/>
    <col min="4355" max="4355" width="0.6640625" style="193" customWidth="1"/>
    <col min="4356" max="4356" width="1" style="193" customWidth="1"/>
    <col min="4357" max="4357" width="6.6640625" style="193" customWidth="1"/>
    <col min="4358" max="4358" width="3.6640625" style="193" customWidth="1"/>
    <col min="4359" max="4378" width="11.5" style="193" customWidth="1"/>
    <col min="4379" max="4608" width="8.83203125" style="193"/>
    <col min="4609" max="4609" width="6.6640625" style="193" customWidth="1"/>
    <col min="4610" max="4610" width="26.83203125" style="193" customWidth="1"/>
    <col min="4611" max="4611" width="0.6640625" style="193" customWidth="1"/>
    <col min="4612" max="4612" width="1" style="193" customWidth="1"/>
    <col min="4613" max="4613" width="6.6640625" style="193" customWidth="1"/>
    <col min="4614" max="4614" width="3.6640625" style="193" customWidth="1"/>
    <col min="4615" max="4634" width="11.5" style="193" customWidth="1"/>
    <col min="4635" max="4864" width="8.83203125" style="193"/>
    <col min="4865" max="4865" width="6.6640625" style="193" customWidth="1"/>
    <col min="4866" max="4866" width="26.83203125" style="193" customWidth="1"/>
    <col min="4867" max="4867" width="0.6640625" style="193" customWidth="1"/>
    <col min="4868" max="4868" width="1" style="193" customWidth="1"/>
    <col min="4869" max="4869" width="6.6640625" style="193" customWidth="1"/>
    <col min="4870" max="4870" width="3.6640625" style="193" customWidth="1"/>
    <col min="4871" max="4890" width="11.5" style="193" customWidth="1"/>
    <col min="4891" max="5120" width="8.83203125" style="193"/>
    <col min="5121" max="5121" width="6.6640625" style="193" customWidth="1"/>
    <col min="5122" max="5122" width="26.83203125" style="193" customWidth="1"/>
    <col min="5123" max="5123" width="0.6640625" style="193" customWidth="1"/>
    <col min="5124" max="5124" width="1" style="193" customWidth="1"/>
    <col min="5125" max="5125" width="6.6640625" style="193" customWidth="1"/>
    <col min="5126" max="5126" width="3.6640625" style="193" customWidth="1"/>
    <col min="5127" max="5146" width="11.5" style="193" customWidth="1"/>
    <col min="5147" max="5376" width="8.83203125" style="193"/>
    <col min="5377" max="5377" width="6.6640625" style="193" customWidth="1"/>
    <col min="5378" max="5378" width="26.83203125" style="193" customWidth="1"/>
    <col min="5379" max="5379" width="0.6640625" style="193" customWidth="1"/>
    <col min="5380" max="5380" width="1" style="193" customWidth="1"/>
    <col min="5381" max="5381" width="6.6640625" style="193" customWidth="1"/>
    <col min="5382" max="5382" width="3.6640625" style="193" customWidth="1"/>
    <col min="5383" max="5402" width="11.5" style="193" customWidth="1"/>
    <col min="5403" max="5632" width="8.83203125" style="193"/>
    <col min="5633" max="5633" width="6.6640625" style="193" customWidth="1"/>
    <col min="5634" max="5634" width="26.83203125" style="193" customWidth="1"/>
    <col min="5635" max="5635" width="0.6640625" style="193" customWidth="1"/>
    <col min="5636" max="5636" width="1" style="193" customWidth="1"/>
    <col min="5637" max="5637" width="6.6640625" style="193" customWidth="1"/>
    <col min="5638" max="5638" width="3.6640625" style="193" customWidth="1"/>
    <col min="5639" max="5658" width="11.5" style="193" customWidth="1"/>
    <col min="5659" max="5888" width="8.83203125" style="193"/>
    <col min="5889" max="5889" width="6.6640625" style="193" customWidth="1"/>
    <col min="5890" max="5890" width="26.83203125" style="193" customWidth="1"/>
    <col min="5891" max="5891" width="0.6640625" style="193" customWidth="1"/>
    <col min="5892" max="5892" width="1" style="193" customWidth="1"/>
    <col min="5893" max="5893" width="6.6640625" style="193" customWidth="1"/>
    <col min="5894" max="5894" width="3.6640625" style="193" customWidth="1"/>
    <col min="5895" max="5914" width="11.5" style="193" customWidth="1"/>
    <col min="5915" max="6144" width="8.83203125" style="193"/>
    <col min="6145" max="6145" width="6.6640625" style="193" customWidth="1"/>
    <col min="6146" max="6146" width="26.83203125" style="193" customWidth="1"/>
    <col min="6147" max="6147" width="0.6640625" style="193" customWidth="1"/>
    <col min="6148" max="6148" width="1" style="193" customWidth="1"/>
    <col min="6149" max="6149" width="6.6640625" style="193" customWidth="1"/>
    <col min="6150" max="6150" width="3.6640625" style="193" customWidth="1"/>
    <col min="6151" max="6170" width="11.5" style="193" customWidth="1"/>
    <col min="6171" max="6400" width="8.83203125" style="193"/>
    <col min="6401" max="6401" width="6.6640625" style="193" customWidth="1"/>
    <col min="6402" max="6402" width="26.83203125" style="193" customWidth="1"/>
    <col min="6403" max="6403" width="0.6640625" style="193" customWidth="1"/>
    <col min="6404" max="6404" width="1" style="193" customWidth="1"/>
    <col min="6405" max="6405" width="6.6640625" style="193" customWidth="1"/>
    <col min="6406" max="6406" width="3.6640625" style="193" customWidth="1"/>
    <col min="6407" max="6426" width="11.5" style="193" customWidth="1"/>
    <col min="6427" max="6656" width="8.83203125" style="193"/>
    <col min="6657" max="6657" width="6.6640625" style="193" customWidth="1"/>
    <col min="6658" max="6658" width="26.83203125" style="193" customWidth="1"/>
    <col min="6659" max="6659" width="0.6640625" style="193" customWidth="1"/>
    <col min="6660" max="6660" width="1" style="193" customWidth="1"/>
    <col min="6661" max="6661" width="6.6640625" style="193" customWidth="1"/>
    <col min="6662" max="6662" width="3.6640625" style="193" customWidth="1"/>
    <col min="6663" max="6682" width="11.5" style="193" customWidth="1"/>
    <col min="6683" max="6912" width="8.83203125" style="193"/>
    <col min="6913" max="6913" width="6.6640625" style="193" customWidth="1"/>
    <col min="6914" max="6914" width="26.83203125" style="193" customWidth="1"/>
    <col min="6915" max="6915" width="0.6640625" style="193" customWidth="1"/>
    <col min="6916" max="6916" width="1" style="193" customWidth="1"/>
    <col min="6917" max="6917" width="6.6640625" style="193" customWidth="1"/>
    <col min="6918" max="6918" width="3.6640625" style="193" customWidth="1"/>
    <col min="6919" max="6938" width="11.5" style="193" customWidth="1"/>
    <col min="6939" max="7168" width="8.83203125" style="193"/>
    <col min="7169" max="7169" width="6.6640625" style="193" customWidth="1"/>
    <col min="7170" max="7170" width="26.83203125" style="193" customWidth="1"/>
    <col min="7171" max="7171" width="0.6640625" style="193" customWidth="1"/>
    <col min="7172" max="7172" width="1" style="193" customWidth="1"/>
    <col min="7173" max="7173" width="6.6640625" style="193" customWidth="1"/>
    <col min="7174" max="7174" width="3.6640625" style="193" customWidth="1"/>
    <col min="7175" max="7194" width="11.5" style="193" customWidth="1"/>
    <col min="7195" max="7424" width="8.83203125" style="193"/>
    <col min="7425" max="7425" width="6.6640625" style="193" customWidth="1"/>
    <col min="7426" max="7426" width="26.83203125" style="193" customWidth="1"/>
    <col min="7427" max="7427" width="0.6640625" style="193" customWidth="1"/>
    <col min="7428" max="7428" width="1" style="193" customWidth="1"/>
    <col min="7429" max="7429" width="6.6640625" style="193" customWidth="1"/>
    <col min="7430" max="7430" width="3.6640625" style="193" customWidth="1"/>
    <col min="7431" max="7450" width="11.5" style="193" customWidth="1"/>
    <col min="7451" max="7680" width="8.83203125" style="193"/>
    <col min="7681" max="7681" width="6.6640625" style="193" customWidth="1"/>
    <col min="7682" max="7682" width="26.83203125" style="193" customWidth="1"/>
    <col min="7683" max="7683" width="0.6640625" style="193" customWidth="1"/>
    <col min="7684" max="7684" width="1" style="193" customWidth="1"/>
    <col min="7685" max="7685" width="6.6640625" style="193" customWidth="1"/>
    <col min="7686" max="7686" width="3.6640625" style="193" customWidth="1"/>
    <col min="7687" max="7706" width="11.5" style="193" customWidth="1"/>
    <col min="7707" max="7936" width="8.83203125" style="193"/>
    <col min="7937" max="7937" width="6.6640625" style="193" customWidth="1"/>
    <col min="7938" max="7938" width="26.83203125" style="193" customWidth="1"/>
    <col min="7939" max="7939" width="0.6640625" style="193" customWidth="1"/>
    <col min="7940" max="7940" width="1" style="193" customWidth="1"/>
    <col min="7941" max="7941" width="6.6640625" style="193" customWidth="1"/>
    <col min="7942" max="7942" width="3.6640625" style="193" customWidth="1"/>
    <col min="7943" max="7962" width="11.5" style="193" customWidth="1"/>
    <col min="7963" max="8192" width="8.83203125" style="193"/>
    <col min="8193" max="8193" width="6.6640625" style="193" customWidth="1"/>
    <col min="8194" max="8194" width="26.83203125" style="193" customWidth="1"/>
    <col min="8195" max="8195" width="0.6640625" style="193" customWidth="1"/>
    <col min="8196" max="8196" width="1" style="193" customWidth="1"/>
    <col min="8197" max="8197" width="6.6640625" style="193" customWidth="1"/>
    <col min="8198" max="8198" width="3.6640625" style="193" customWidth="1"/>
    <col min="8199" max="8218" width="11.5" style="193" customWidth="1"/>
    <col min="8219" max="8448" width="8.83203125" style="193"/>
    <col min="8449" max="8449" width="6.6640625" style="193" customWidth="1"/>
    <col min="8450" max="8450" width="26.83203125" style="193" customWidth="1"/>
    <col min="8451" max="8451" width="0.6640625" style="193" customWidth="1"/>
    <col min="8452" max="8452" width="1" style="193" customWidth="1"/>
    <col min="8453" max="8453" width="6.6640625" style="193" customWidth="1"/>
    <col min="8454" max="8454" width="3.6640625" style="193" customWidth="1"/>
    <col min="8455" max="8474" width="11.5" style="193" customWidth="1"/>
    <col min="8475" max="8704" width="8.83203125" style="193"/>
    <col min="8705" max="8705" width="6.6640625" style="193" customWidth="1"/>
    <col min="8706" max="8706" width="26.83203125" style="193" customWidth="1"/>
    <col min="8707" max="8707" width="0.6640625" style="193" customWidth="1"/>
    <col min="8708" max="8708" width="1" style="193" customWidth="1"/>
    <col min="8709" max="8709" width="6.6640625" style="193" customWidth="1"/>
    <col min="8710" max="8710" width="3.6640625" style="193" customWidth="1"/>
    <col min="8711" max="8730" width="11.5" style="193" customWidth="1"/>
    <col min="8731" max="8960" width="8.83203125" style="193"/>
    <col min="8961" max="8961" width="6.6640625" style="193" customWidth="1"/>
    <col min="8962" max="8962" width="26.83203125" style="193" customWidth="1"/>
    <col min="8963" max="8963" width="0.6640625" style="193" customWidth="1"/>
    <col min="8964" max="8964" width="1" style="193" customWidth="1"/>
    <col min="8965" max="8965" width="6.6640625" style="193" customWidth="1"/>
    <col min="8966" max="8966" width="3.6640625" style="193" customWidth="1"/>
    <col min="8967" max="8986" width="11.5" style="193" customWidth="1"/>
    <col min="8987" max="9216" width="8.83203125" style="193"/>
    <col min="9217" max="9217" width="6.6640625" style="193" customWidth="1"/>
    <col min="9218" max="9218" width="26.83203125" style="193" customWidth="1"/>
    <col min="9219" max="9219" width="0.6640625" style="193" customWidth="1"/>
    <col min="9220" max="9220" width="1" style="193" customWidth="1"/>
    <col min="9221" max="9221" width="6.6640625" style="193" customWidth="1"/>
    <col min="9222" max="9222" width="3.6640625" style="193" customWidth="1"/>
    <col min="9223" max="9242" width="11.5" style="193" customWidth="1"/>
    <col min="9243" max="9472" width="8.83203125" style="193"/>
    <col min="9473" max="9473" width="6.6640625" style="193" customWidth="1"/>
    <col min="9474" max="9474" width="26.83203125" style="193" customWidth="1"/>
    <col min="9475" max="9475" width="0.6640625" style="193" customWidth="1"/>
    <col min="9476" max="9476" width="1" style="193" customWidth="1"/>
    <col min="9477" max="9477" width="6.6640625" style="193" customWidth="1"/>
    <col min="9478" max="9478" width="3.6640625" style="193" customWidth="1"/>
    <col min="9479" max="9498" width="11.5" style="193" customWidth="1"/>
    <col min="9499" max="9728" width="8.83203125" style="193"/>
    <col min="9729" max="9729" width="6.6640625" style="193" customWidth="1"/>
    <col min="9730" max="9730" width="26.83203125" style="193" customWidth="1"/>
    <col min="9731" max="9731" width="0.6640625" style="193" customWidth="1"/>
    <col min="9732" max="9732" width="1" style="193" customWidth="1"/>
    <col min="9733" max="9733" width="6.6640625" style="193" customWidth="1"/>
    <col min="9734" max="9734" width="3.6640625" style="193" customWidth="1"/>
    <col min="9735" max="9754" width="11.5" style="193" customWidth="1"/>
    <col min="9755" max="9984" width="8.83203125" style="193"/>
    <col min="9985" max="9985" width="6.6640625" style="193" customWidth="1"/>
    <col min="9986" max="9986" width="26.83203125" style="193" customWidth="1"/>
    <col min="9987" max="9987" width="0.6640625" style="193" customWidth="1"/>
    <col min="9988" max="9988" width="1" style="193" customWidth="1"/>
    <col min="9989" max="9989" width="6.6640625" style="193" customWidth="1"/>
    <col min="9990" max="9990" width="3.6640625" style="193" customWidth="1"/>
    <col min="9991" max="10010" width="11.5" style="193" customWidth="1"/>
    <col min="10011" max="10240" width="8.83203125" style="193"/>
    <col min="10241" max="10241" width="6.6640625" style="193" customWidth="1"/>
    <col min="10242" max="10242" width="26.83203125" style="193" customWidth="1"/>
    <col min="10243" max="10243" width="0.6640625" style="193" customWidth="1"/>
    <col min="10244" max="10244" width="1" style="193" customWidth="1"/>
    <col min="10245" max="10245" width="6.6640625" style="193" customWidth="1"/>
    <col min="10246" max="10246" width="3.6640625" style="193" customWidth="1"/>
    <col min="10247" max="10266" width="11.5" style="193" customWidth="1"/>
    <col min="10267" max="10496" width="8.83203125" style="193"/>
    <col min="10497" max="10497" width="6.6640625" style="193" customWidth="1"/>
    <col min="10498" max="10498" width="26.83203125" style="193" customWidth="1"/>
    <col min="10499" max="10499" width="0.6640625" style="193" customWidth="1"/>
    <col min="10500" max="10500" width="1" style="193" customWidth="1"/>
    <col min="10501" max="10501" width="6.6640625" style="193" customWidth="1"/>
    <col min="10502" max="10502" width="3.6640625" style="193" customWidth="1"/>
    <col min="10503" max="10522" width="11.5" style="193" customWidth="1"/>
    <col min="10523" max="10752" width="8.83203125" style="193"/>
    <col min="10753" max="10753" width="6.6640625" style="193" customWidth="1"/>
    <col min="10754" max="10754" width="26.83203125" style="193" customWidth="1"/>
    <col min="10755" max="10755" width="0.6640625" style="193" customWidth="1"/>
    <col min="10756" max="10756" width="1" style="193" customWidth="1"/>
    <col min="10757" max="10757" width="6.6640625" style="193" customWidth="1"/>
    <col min="10758" max="10758" width="3.6640625" style="193" customWidth="1"/>
    <col min="10759" max="10778" width="11.5" style="193" customWidth="1"/>
    <col min="10779" max="11008" width="8.83203125" style="193"/>
    <col min="11009" max="11009" width="6.6640625" style="193" customWidth="1"/>
    <col min="11010" max="11010" width="26.83203125" style="193" customWidth="1"/>
    <col min="11011" max="11011" width="0.6640625" style="193" customWidth="1"/>
    <col min="11012" max="11012" width="1" style="193" customWidth="1"/>
    <col min="11013" max="11013" width="6.6640625" style="193" customWidth="1"/>
    <col min="11014" max="11014" width="3.6640625" style="193" customWidth="1"/>
    <col min="11015" max="11034" width="11.5" style="193" customWidth="1"/>
    <col min="11035" max="11264" width="8.83203125" style="193"/>
    <col min="11265" max="11265" width="6.6640625" style="193" customWidth="1"/>
    <col min="11266" max="11266" width="26.83203125" style="193" customWidth="1"/>
    <col min="11267" max="11267" width="0.6640625" style="193" customWidth="1"/>
    <col min="11268" max="11268" width="1" style="193" customWidth="1"/>
    <col min="11269" max="11269" width="6.6640625" style="193" customWidth="1"/>
    <col min="11270" max="11270" width="3.6640625" style="193" customWidth="1"/>
    <col min="11271" max="11290" width="11.5" style="193" customWidth="1"/>
    <col min="11291" max="11520" width="8.83203125" style="193"/>
    <col min="11521" max="11521" width="6.6640625" style="193" customWidth="1"/>
    <col min="11522" max="11522" width="26.83203125" style="193" customWidth="1"/>
    <col min="11523" max="11523" width="0.6640625" style="193" customWidth="1"/>
    <col min="11524" max="11524" width="1" style="193" customWidth="1"/>
    <col min="11525" max="11525" width="6.6640625" style="193" customWidth="1"/>
    <col min="11526" max="11526" width="3.6640625" style="193" customWidth="1"/>
    <col min="11527" max="11546" width="11.5" style="193" customWidth="1"/>
    <col min="11547" max="11776" width="8.83203125" style="193"/>
    <col min="11777" max="11777" width="6.6640625" style="193" customWidth="1"/>
    <col min="11778" max="11778" width="26.83203125" style="193" customWidth="1"/>
    <col min="11779" max="11779" width="0.6640625" style="193" customWidth="1"/>
    <col min="11780" max="11780" width="1" style="193" customWidth="1"/>
    <col min="11781" max="11781" width="6.6640625" style="193" customWidth="1"/>
    <col min="11782" max="11782" width="3.6640625" style="193" customWidth="1"/>
    <col min="11783" max="11802" width="11.5" style="193" customWidth="1"/>
    <col min="11803" max="12032" width="8.83203125" style="193"/>
    <col min="12033" max="12033" width="6.6640625" style="193" customWidth="1"/>
    <col min="12034" max="12034" width="26.83203125" style="193" customWidth="1"/>
    <col min="12035" max="12035" width="0.6640625" style="193" customWidth="1"/>
    <col min="12036" max="12036" width="1" style="193" customWidth="1"/>
    <col min="12037" max="12037" width="6.6640625" style="193" customWidth="1"/>
    <col min="12038" max="12038" width="3.6640625" style="193" customWidth="1"/>
    <col min="12039" max="12058" width="11.5" style="193" customWidth="1"/>
    <col min="12059" max="12288" width="8.83203125" style="193"/>
    <col min="12289" max="12289" width="6.6640625" style="193" customWidth="1"/>
    <col min="12290" max="12290" width="26.83203125" style="193" customWidth="1"/>
    <col min="12291" max="12291" width="0.6640625" style="193" customWidth="1"/>
    <col min="12292" max="12292" width="1" style="193" customWidth="1"/>
    <col min="12293" max="12293" width="6.6640625" style="193" customWidth="1"/>
    <col min="12294" max="12294" width="3.6640625" style="193" customWidth="1"/>
    <col min="12295" max="12314" width="11.5" style="193" customWidth="1"/>
    <col min="12315" max="12544" width="8.83203125" style="193"/>
    <col min="12545" max="12545" width="6.6640625" style="193" customWidth="1"/>
    <col min="12546" max="12546" width="26.83203125" style="193" customWidth="1"/>
    <col min="12547" max="12547" width="0.6640625" style="193" customWidth="1"/>
    <col min="12548" max="12548" width="1" style="193" customWidth="1"/>
    <col min="12549" max="12549" width="6.6640625" style="193" customWidth="1"/>
    <col min="12550" max="12550" width="3.6640625" style="193" customWidth="1"/>
    <col min="12551" max="12570" width="11.5" style="193" customWidth="1"/>
    <col min="12571" max="12800" width="8.83203125" style="193"/>
    <col min="12801" max="12801" width="6.6640625" style="193" customWidth="1"/>
    <col min="12802" max="12802" width="26.83203125" style="193" customWidth="1"/>
    <col min="12803" max="12803" width="0.6640625" style="193" customWidth="1"/>
    <col min="12804" max="12804" width="1" style="193" customWidth="1"/>
    <col min="12805" max="12805" width="6.6640625" style="193" customWidth="1"/>
    <col min="12806" max="12806" width="3.6640625" style="193" customWidth="1"/>
    <col min="12807" max="12826" width="11.5" style="193" customWidth="1"/>
    <col min="12827" max="13056" width="8.83203125" style="193"/>
    <col min="13057" max="13057" width="6.6640625" style="193" customWidth="1"/>
    <col min="13058" max="13058" width="26.83203125" style="193" customWidth="1"/>
    <col min="13059" max="13059" width="0.6640625" style="193" customWidth="1"/>
    <col min="13060" max="13060" width="1" style="193" customWidth="1"/>
    <col min="13061" max="13061" width="6.6640625" style="193" customWidth="1"/>
    <col min="13062" max="13062" width="3.6640625" style="193" customWidth="1"/>
    <col min="13063" max="13082" width="11.5" style="193" customWidth="1"/>
    <col min="13083" max="13312" width="8.83203125" style="193"/>
    <col min="13313" max="13313" width="6.6640625" style="193" customWidth="1"/>
    <col min="13314" max="13314" width="26.83203125" style="193" customWidth="1"/>
    <col min="13315" max="13315" width="0.6640625" style="193" customWidth="1"/>
    <col min="13316" max="13316" width="1" style="193" customWidth="1"/>
    <col min="13317" max="13317" width="6.6640625" style="193" customWidth="1"/>
    <col min="13318" max="13318" width="3.6640625" style="193" customWidth="1"/>
    <col min="13319" max="13338" width="11.5" style="193" customWidth="1"/>
    <col min="13339" max="13568" width="8.83203125" style="193"/>
    <col min="13569" max="13569" width="6.6640625" style="193" customWidth="1"/>
    <col min="13570" max="13570" width="26.83203125" style="193" customWidth="1"/>
    <col min="13571" max="13571" width="0.6640625" style="193" customWidth="1"/>
    <col min="13572" max="13572" width="1" style="193" customWidth="1"/>
    <col min="13573" max="13573" width="6.6640625" style="193" customWidth="1"/>
    <col min="13574" max="13574" width="3.6640625" style="193" customWidth="1"/>
    <col min="13575" max="13594" width="11.5" style="193" customWidth="1"/>
    <col min="13595" max="13824" width="8.83203125" style="193"/>
    <col min="13825" max="13825" width="6.6640625" style="193" customWidth="1"/>
    <col min="13826" max="13826" width="26.83203125" style="193" customWidth="1"/>
    <col min="13827" max="13827" width="0.6640625" style="193" customWidth="1"/>
    <col min="13828" max="13828" width="1" style="193" customWidth="1"/>
    <col min="13829" max="13829" width="6.6640625" style="193" customWidth="1"/>
    <col min="13830" max="13830" width="3.6640625" style="193" customWidth="1"/>
    <col min="13831" max="13850" width="11.5" style="193" customWidth="1"/>
    <col min="13851" max="14080" width="8.83203125" style="193"/>
    <col min="14081" max="14081" width="6.6640625" style="193" customWidth="1"/>
    <col min="14082" max="14082" width="26.83203125" style="193" customWidth="1"/>
    <col min="14083" max="14083" width="0.6640625" style="193" customWidth="1"/>
    <col min="14084" max="14084" width="1" style="193" customWidth="1"/>
    <col min="14085" max="14085" width="6.6640625" style="193" customWidth="1"/>
    <col min="14086" max="14086" width="3.6640625" style="193" customWidth="1"/>
    <col min="14087" max="14106" width="11.5" style="193" customWidth="1"/>
    <col min="14107" max="14336" width="8.83203125" style="193"/>
    <col min="14337" max="14337" width="6.6640625" style="193" customWidth="1"/>
    <col min="14338" max="14338" width="26.83203125" style="193" customWidth="1"/>
    <col min="14339" max="14339" width="0.6640625" style="193" customWidth="1"/>
    <col min="14340" max="14340" width="1" style="193" customWidth="1"/>
    <col min="14341" max="14341" width="6.6640625" style="193" customWidth="1"/>
    <col min="14342" max="14342" width="3.6640625" style="193" customWidth="1"/>
    <col min="14343" max="14362" width="11.5" style="193" customWidth="1"/>
    <col min="14363" max="14592" width="8.83203125" style="193"/>
    <col min="14593" max="14593" width="6.6640625" style="193" customWidth="1"/>
    <col min="14594" max="14594" width="26.83203125" style="193" customWidth="1"/>
    <col min="14595" max="14595" width="0.6640625" style="193" customWidth="1"/>
    <col min="14596" max="14596" width="1" style="193" customWidth="1"/>
    <col min="14597" max="14597" width="6.6640625" style="193" customWidth="1"/>
    <col min="14598" max="14598" width="3.6640625" style="193" customWidth="1"/>
    <col min="14599" max="14618" width="11.5" style="193" customWidth="1"/>
    <col min="14619" max="14848" width="8.83203125" style="193"/>
    <col min="14849" max="14849" width="6.6640625" style="193" customWidth="1"/>
    <col min="14850" max="14850" width="26.83203125" style="193" customWidth="1"/>
    <col min="14851" max="14851" width="0.6640625" style="193" customWidth="1"/>
    <col min="14852" max="14852" width="1" style="193" customWidth="1"/>
    <col min="14853" max="14853" width="6.6640625" style="193" customWidth="1"/>
    <col min="14854" max="14854" width="3.6640625" style="193" customWidth="1"/>
    <col min="14855" max="14874" width="11.5" style="193" customWidth="1"/>
    <col min="14875" max="15104" width="8.83203125" style="193"/>
    <col min="15105" max="15105" width="6.6640625" style="193" customWidth="1"/>
    <col min="15106" max="15106" width="26.83203125" style="193" customWidth="1"/>
    <col min="15107" max="15107" width="0.6640625" style="193" customWidth="1"/>
    <col min="15108" max="15108" width="1" style="193" customWidth="1"/>
    <col min="15109" max="15109" width="6.6640625" style="193" customWidth="1"/>
    <col min="15110" max="15110" width="3.6640625" style="193" customWidth="1"/>
    <col min="15111" max="15130" width="11.5" style="193" customWidth="1"/>
    <col min="15131" max="15360" width="8.83203125" style="193"/>
    <col min="15361" max="15361" width="6.6640625" style="193" customWidth="1"/>
    <col min="15362" max="15362" width="26.83203125" style="193" customWidth="1"/>
    <col min="15363" max="15363" width="0.6640625" style="193" customWidth="1"/>
    <col min="15364" max="15364" width="1" style="193" customWidth="1"/>
    <col min="15365" max="15365" width="6.6640625" style="193" customWidth="1"/>
    <col min="15366" max="15366" width="3.6640625" style="193" customWidth="1"/>
    <col min="15367" max="15386" width="11.5" style="193" customWidth="1"/>
    <col min="15387" max="15616" width="8.83203125" style="193"/>
    <col min="15617" max="15617" width="6.6640625" style="193" customWidth="1"/>
    <col min="15618" max="15618" width="26.83203125" style="193" customWidth="1"/>
    <col min="15619" max="15619" width="0.6640625" style="193" customWidth="1"/>
    <col min="15620" max="15620" width="1" style="193" customWidth="1"/>
    <col min="15621" max="15621" width="6.6640625" style="193" customWidth="1"/>
    <col min="15622" max="15622" width="3.6640625" style="193" customWidth="1"/>
    <col min="15623" max="15642" width="11.5" style="193" customWidth="1"/>
    <col min="15643" max="15872" width="8.83203125" style="193"/>
    <col min="15873" max="15873" width="6.6640625" style="193" customWidth="1"/>
    <col min="15874" max="15874" width="26.83203125" style="193" customWidth="1"/>
    <col min="15875" max="15875" width="0.6640625" style="193" customWidth="1"/>
    <col min="15876" max="15876" width="1" style="193" customWidth="1"/>
    <col min="15877" max="15877" width="6.6640625" style="193" customWidth="1"/>
    <col min="15878" max="15878" width="3.6640625" style="193" customWidth="1"/>
    <col min="15879" max="15898" width="11.5" style="193" customWidth="1"/>
    <col min="15899" max="16128" width="8.83203125" style="193"/>
    <col min="16129" max="16129" width="6.6640625" style="193" customWidth="1"/>
    <col min="16130" max="16130" width="26.83203125" style="193" customWidth="1"/>
    <col min="16131" max="16131" width="0.6640625" style="193" customWidth="1"/>
    <col min="16132" max="16132" width="1" style="193" customWidth="1"/>
    <col min="16133" max="16133" width="6.6640625" style="193" customWidth="1"/>
    <col min="16134" max="16134" width="3.6640625" style="193" customWidth="1"/>
    <col min="16135" max="16154" width="11.5" style="193" customWidth="1"/>
    <col min="16155" max="16384" width="8.83203125" style="193"/>
  </cols>
  <sheetData>
    <row r="1" spans="1:29" ht="12" customHeight="1">
      <c r="A1" s="226" t="s">
        <v>797</v>
      </c>
      <c r="B1" s="226"/>
      <c r="C1" s="226"/>
      <c r="D1" s="226"/>
      <c r="E1" s="192"/>
      <c r="F1" s="192"/>
      <c r="G1" s="192"/>
      <c r="H1" s="192"/>
      <c r="I1" s="192"/>
      <c r="J1" s="192"/>
      <c r="K1" s="192"/>
      <c r="L1" s="192"/>
      <c r="M1" s="192"/>
      <c r="N1" s="192"/>
      <c r="O1" s="192"/>
      <c r="P1" s="192"/>
      <c r="Q1" s="192"/>
      <c r="R1" s="192"/>
      <c r="S1" s="192"/>
      <c r="T1" s="192"/>
      <c r="U1" s="192"/>
      <c r="V1" s="192"/>
      <c r="W1" s="192"/>
      <c r="X1" s="192"/>
      <c r="Y1" s="192"/>
      <c r="Z1" s="192"/>
    </row>
    <row r="2" spans="1:29" ht="12" customHeight="1">
      <c r="A2" s="226" t="s">
        <v>798</v>
      </c>
      <c r="B2" s="226"/>
      <c r="C2" s="226"/>
      <c r="D2" s="226"/>
      <c r="E2" s="192"/>
      <c r="F2" s="192"/>
      <c r="G2" s="192"/>
      <c r="H2" s="192"/>
      <c r="I2" s="192"/>
      <c r="J2" s="192"/>
      <c r="K2" s="192"/>
      <c r="L2" s="192"/>
      <c r="M2" s="192"/>
      <c r="N2" s="192"/>
      <c r="O2" s="192"/>
      <c r="P2" s="192"/>
      <c r="Q2" s="192"/>
      <c r="R2" s="192"/>
      <c r="S2" s="192"/>
      <c r="T2" s="192"/>
      <c r="U2" s="192"/>
      <c r="V2" s="192"/>
      <c r="W2" s="192"/>
      <c r="X2" s="192"/>
      <c r="Y2" s="192"/>
      <c r="Z2" s="192"/>
    </row>
    <row r="3" spans="1:29" ht="12" customHeight="1">
      <c r="A3" s="267" t="s">
        <v>799</v>
      </c>
      <c r="B3" s="267"/>
      <c r="C3" s="267"/>
      <c r="D3" s="268" t="s">
        <v>800</v>
      </c>
      <c r="E3" s="268"/>
      <c r="F3" s="268"/>
      <c r="G3" s="268"/>
      <c r="H3" s="268"/>
      <c r="I3" s="268"/>
      <c r="J3" s="268"/>
      <c r="K3" s="268"/>
      <c r="L3" s="268" t="s">
        <v>801</v>
      </c>
      <c r="M3" s="268"/>
      <c r="N3" s="268"/>
      <c r="O3" s="268"/>
      <c r="P3" s="268"/>
      <c r="Q3" s="268"/>
      <c r="R3" s="268"/>
      <c r="S3" s="268"/>
      <c r="T3" s="268"/>
      <c r="U3" s="268"/>
      <c r="V3" s="268"/>
      <c r="W3" s="268"/>
      <c r="X3" s="268"/>
      <c r="Y3" s="268"/>
      <c r="Z3" s="268"/>
    </row>
    <row r="4" spans="1:29" ht="12" customHeight="1">
      <c r="A4" s="194"/>
      <c r="B4" s="192"/>
      <c r="C4" s="195"/>
      <c r="D4" s="268" t="s">
        <v>802</v>
      </c>
      <c r="E4" s="268"/>
      <c r="F4" s="268"/>
      <c r="G4" s="268"/>
      <c r="H4" s="268"/>
      <c r="I4" s="268" t="s">
        <v>803</v>
      </c>
      <c r="J4" s="268"/>
      <c r="K4" s="268"/>
      <c r="L4" s="268" t="s">
        <v>804</v>
      </c>
      <c r="M4" s="268"/>
      <c r="N4" s="268"/>
      <c r="O4" s="268" t="s">
        <v>805</v>
      </c>
      <c r="P4" s="268"/>
      <c r="Q4" s="268"/>
      <c r="R4" s="268" t="s">
        <v>806</v>
      </c>
      <c r="S4" s="268"/>
      <c r="T4" s="268"/>
      <c r="U4" s="268" t="s">
        <v>807</v>
      </c>
      <c r="V4" s="268"/>
      <c r="W4" s="268"/>
      <c r="X4" s="268" t="s">
        <v>808</v>
      </c>
      <c r="Y4" s="268"/>
      <c r="Z4" s="268"/>
    </row>
    <row r="5" spans="1:29" ht="12" customHeight="1">
      <c r="A5" s="196"/>
      <c r="B5" s="197"/>
      <c r="C5" s="198"/>
      <c r="D5" s="268" t="s">
        <v>809</v>
      </c>
      <c r="E5" s="268"/>
      <c r="F5" s="268"/>
      <c r="G5" s="199" t="s">
        <v>810</v>
      </c>
      <c r="H5" s="199" t="s">
        <v>753</v>
      </c>
      <c r="I5" s="199" t="s">
        <v>809</v>
      </c>
      <c r="J5" s="199" t="s">
        <v>810</v>
      </c>
      <c r="K5" s="199" t="s">
        <v>753</v>
      </c>
      <c r="L5" s="199" t="s">
        <v>809</v>
      </c>
      <c r="M5" s="199" t="s">
        <v>810</v>
      </c>
      <c r="N5" s="199" t="s">
        <v>753</v>
      </c>
      <c r="O5" s="199" t="s">
        <v>809</v>
      </c>
      <c r="P5" s="199" t="s">
        <v>810</v>
      </c>
      <c r="Q5" s="199" t="s">
        <v>753</v>
      </c>
      <c r="R5" s="199" t="s">
        <v>809</v>
      </c>
      <c r="S5" s="199" t="s">
        <v>810</v>
      </c>
      <c r="T5" s="199" t="s">
        <v>753</v>
      </c>
      <c r="U5" s="199" t="s">
        <v>809</v>
      </c>
      <c r="V5" s="199" t="s">
        <v>810</v>
      </c>
      <c r="W5" s="199" t="s">
        <v>753</v>
      </c>
      <c r="X5" s="199" t="s">
        <v>809</v>
      </c>
      <c r="Y5" s="199" t="s">
        <v>810</v>
      </c>
      <c r="Z5" s="199" t="s">
        <v>753</v>
      </c>
    </row>
    <row r="6" spans="1:29" ht="12" customHeight="1">
      <c r="A6" s="268" t="s">
        <v>255</v>
      </c>
      <c r="B6" s="268"/>
      <c r="C6" s="268"/>
      <c r="D6" s="268" t="s">
        <v>811</v>
      </c>
      <c r="E6" s="268"/>
      <c r="F6" s="268"/>
      <c r="G6" s="199" t="s">
        <v>812</v>
      </c>
      <c r="H6" s="199" t="s">
        <v>813</v>
      </c>
      <c r="I6" s="199" t="s">
        <v>814</v>
      </c>
      <c r="J6" s="199" t="s">
        <v>815</v>
      </c>
      <c r="K6" s="199" t="s">
        <v>816</v>
      </c>
      <c r="L6" s="199" t="s">
        <v>817</v>
      </c>
      <c r="M6" s="199" t="s">
        <v>818</v>
      </c>
      <c r="N6" s="199" t="s">
        <v>819</v>
      </c>
      <c r="O6" s="199" t="s">
        <v>820</v>
      </c>
      <c r="P6" s="199" t="s">
        <v>821</v>
      </c>
      <c r="Q6" s="199" t="s">
        <v>822</v>
      </c>
      <c r="R6" s="199" t="s">
        <v>823</v>
      </c>
      <c r="S6" s="199" t="s">
        <v>824</v>
      </c>
      <c r="T6" s="199" t="s">
        <v>825</v>
      </c>
      <c r="U6" s="199" t="s">
        <v>826</v>
      </c>
      <c r="V6" s="199" t="s">
        <v>827</v>
      </c>
      <c r="W6" s="199" t="s">
        <v>828</v>
      </c>
      <c r="X6" s="201">
        <v>3548397</v>
      </c>
      <c r="Y6" s="201">
        <v>1699491</v>
      </c>
      <c r="Z6" s="201">
        <v>1848906</v>
      </c>
      <c r="AB6" s="193" t="s">
        <v>2344</v>
      </c>
      <c r="AC6" s="202">
        <f>+X6</f>
        <v>3548397</v>
      </c>
    </row>
    <row r="7" spans="1:29" ht="12" customHeight="1">
      <c r="A7" s="268" t="s">
        <v>829</v>
      </c>
      <c r="B7" s="268"/>
      <c r="C7" s="268"/>
      <c r="D7" s="268" t="s">
        <v>830</v>
      </c>
      <c r="E7" s="268"/>
      <c r="F7" s="268"/>
      <c r="G7" s="199" t="s">
        <v>831</v>
      </c>
      <c r="H7" s="199" t="s">
        <v>832</v>
      </c>
      <c r="I7" s="199" t="s">
        <v>833</v>
      </c>
      <c r="J7" s="199" t="s">
        <v>834</v>
      </c>
      <c r="K7" s="199" t="s">
        <v>835</v>
      </c>
      <c r="L7" s="199" t="s">
        <v>836</v>
      </c>
      <c r="M7" s="199" t="s">
        <v>837</v>
      </c>
      <c r="N7" s="199" t="s">
        <v>838</v>
      </c>
      <c r="O7" s="199" t="s">
        <v>839</v>
      </c>
      <c r="P7" s="199" t="s">
        <v>840</v>
      </c>
      <c r="Q7" s="199" t="s">
        <v>841</v>
      </c>
      <c r="R7" s="199" t="s">
        <v>842</v>
      </c>
      <c r="S7" s="199" t="s">
        <v>843</v>
      </c>
      <c r="T7" s="199" t="s">
        <v>844</v>
      </c>
      <c r="U7" s="199" t="s">
        <v>845</v>
      </c>
      <c r="V7" s="199" t="s">
        <v>846</v>
      </c>
      <c r="W7" s="199" t="s">
        <v>847</v>
      </c>
      <c r="X7" s="201">
        <v>35820</v>
      </c>
      <c r="Y7" s="201">
        <v>18475</v>
      </c>
      <c r="Z7" s="201">
        <v>17345</v>
      </c>
      <c r="AB7" t="s">
        <v>529</v>
      </c>
      <c r="AC7" s="202">
        <f>+SUM(X7:X15)</f>
        <v>352926</v>
      </c>
    </row>
    <row r="8" spans="1:29" ht="12" customHeight="1">
      <c r="A8" s="268" t="s">
        <v>848</v>
      </c>
      <c r="B8" s="268"/>
      <c r="C8" s="268"/>
      <c r="D8" s="268" t="s">
        <v>849</v>
      </c>
      <c r="E8" s="268"/>
      <c r="F8" s="268"/>
      <c r="G8" s="199" t="s">
        <v>850</v>
      </c>
      <c r="H8" s="199" t="s">
        <v>851</v>
      </c>
      <c r="I8" s="199" t="s">
        <v>852</v>
      </c>
      <c r="J8" s="199" t="s">
        <v>853</v>
      </c>
      <c r="K8" s="199" t="s">
        <v>854</v>
      </c>
      <c r="L8" s="199" t="s">
        <v>855</v>
      </c>
      <c r="M8" s="199" t="s">
        <v>856</v>
      </c>
      <c r="N8" s="199" t="s">
        <v>857</v>
      </c>
      <c r="O8" s="199" t="s">
        <v>858</v>
      </c>
      <c r="P8" s="199" t="s">
        <v>859</v>
      </c>
      <c r="Q8" s="199" t="s">
        <v>860</v>
      </c>
      <c r="R8" s="199" t="s">
        <v>861</v>
      </c>
      <c r="S8" s="199" t="s">
        <v>862</v>
      </c>
      <c r="T8" s="199" t="s">
        <v>863</v>
      </c>
      <c r="U8" s="199" t="s">
        <v>864</v>
      </c>
      <c r="V8" s="199" t="s">
        <v>865</v>
      </c>
      <c r="W8" s="199" t="s">
        <v>866</v>
      </c>
      <c r="X8" s="201">
        <v>36161</v>
      </c>
      <c r="Y8" s="201">
        <v>18654</v>
      </c>
      <c r="Z8" s="201">
        <v>17507</v>
      </c>
      <c r="AB8" t="s">
        <v>530</v>
      </c>
      <c r="AC8" s="202">
        <f>+SUM(X16:X24)</f>
        <v>419826</v>
      </c>
    </row>
    <row r="9" spans="1:29" ht="12" customHeight="1">
      <c r="A9" s="268" t="s">
        <v>867</v>
      </c>
      <c r="B9" s="268"/>
      <c r="C9" s="268"/>
      <c r="D9" s="268" t="s">
        <v>868</v>
      </c>
      <c r="E9" s="268"/>
      <c r="F9" s="268"/>
      <c r="G9" s="199" t="s">
        <v>869</v>
      </c>
      <c r="H9" s="199" t="s">
        <v>870</v>
      </c>
      <c r="I9" s="199" t="s">
        <v>871</v>
      </c>
      <c r="J9" s="199" t="s">
        <v>869</v>
      </c>
      <c r="K9" s="199" t="s">
        <v>872</v>
      </c>
      <c r="L9" s="199" t="s">
        <v>873</v>
      </c>
      <c r="M9" s="199" t="s">
        <v>874</v>
      </c>
      <c r="N9" s="199" t="s">
        <v>875</v>
      </c>
      <c r="O9" s="199" t="s">
        <v>876</v>
      </c>
      <c r="P9" s="199" t="s">
        <v>877</v>
      </c>
      <c r="Q9" s="199" t="s">
        <v>878</v>
      </c>
      <c r="R9" s="199" t="s">
        <v>879</v>
      </c>
      <c r="S9" s="199" t="s">
        <v>880</v>
      </c>
      <c r="T9" s="199" t="s">
        <v>881</v>
      </c>
      <c r="U9" s="199" t="s">
        <v>882</v>
      </c>
      <c r="V9" s="199" t="s">
        <v>883</v>
      </c>
      <c r="W9" s="199" t="s">
        <v>884</v>
      </c>
      <c r="X9" s="201">
        <v>37625</v>
      </c>
      <c r="Y9" s="201">
        <v>19424</v>
      </c>
      <c r="Z9" s="201">
        <v>18201</v>
      </c>
      <c r="AB9" t="s">
        <v>515</v>
      </c>
      <c r="AC9" s="202">
        <f>+SUM(X25:X92)</f>
        <v>2775645</v>
      </c>
    </row>
    <row r="10" spans="1:29" ht="12" customHeight="1">
      <c r="A10" s="268" t="s">
        <v>885</v>
      </c>
      <c r="B10" s="268"/>
      <c r="C10" s="268"/>
      <c r="D10" s="268" t="s">
        <v>886</v>
      </c>
      <c r="E10" s="268"/>
      <c r="F10" s="268"/>
      <c r="G10" s="199" t="s">
        <v>887</v>
      </c>
      <c r="H10" s="199" t="s">
        <v>888</v>
      </c>
      <c r="I10" s="199" t="s">
        <v>889</v>
      </c>
      <c r="J10" s="199" t="s">
        <v>890</v>
      </c>
      <c r="K10" s="199" t="s">
        <v>891</v>
      </c>
      <c r="L10" s="199" t="s">
        <v>892</v>
      </c>
      <c r="M10" s="199" t="s">
        <v>893</v>
      </c>
      <c r="N10" s="199" t="s">
        <v>894</v>
      </c>
      <c r="O10" s="199" t="s">
        <v>895</v>
      </c>
      <c r="P10" s="199" t="s">
        <v>896</v>
      </c>
      <c r="Q10" s="199" t="s">
        <v>897</v>
      </c>
      <c r="R10" s="199" t="s">
        <v>898</v>
      </c>
      <c r="S10" s="199" t="s">
        <v>899</v>
      </c>
      <c r="T10" s="199" t="s">
        <v>900</v>
      </c>
      <c r="U10" s="199" t="s">
        <v>901</v>
      </c>
      <c r="V10" s="199" t="s">
        <v>902</v>
      </c>
      <c r="W10" s="199" t="s">
        <v>903</v>
      </c>
      <c r="X10" s="201">
        <v>37854</v>
      </c>
      <c r="Y10" s="201">
        <v>19296</v>
      </c>
      <c r="Z10" s="201">
        <v>18558</v>
      </c>
    </row>
    <row r="11" spans="1:29" ht="12" customHeight="1">
      <c r="A11" s="268" t="s">
        <v>904</v>
      </c>
      <c r="B11" s="268"/>
      <c r="C11" s="268"/>
      <c r="D11" s="268" t="s">
        <v>905</v>
      </c>
      <c r="E11" s="268"/>
      <c r="F11" s="268"/>
      <c r="G11" s="199" t="s">
        <v>906</v>
      </c>
      <c r="H11" s="199" t="s">
        <v>907</v>
      </c>
      <c r="I11" s="199" t="s">
        <v>908</v>
      </c>
      <c r="J11" s="199" t="s">
        <v>909</v>
      </c>
      <c r="K11" s="199" t="s">
        <v>910</v>
      </c>
      <c r="L11" s="199" t="s">
        <v>911</v>
      </c>
      <c r="M11" s="199" t="s">
        <v>912</v>
      </c>
      <c r="N11" s="199" t="s">
        <v>913</v>
      </c>
      <c r="O11" s="199" t="s">
        <v>914</v>
      </c>
      <c r="P11" s="199" t="s">
        <v>915</v>
      </c>
      <c r="Q11" s="199" t="s">
        <v>916</v>
      </c>
      <c r="R11" s="199" t="s">
        <v>917</v>
      </c>
      <c r="S11" s="199" t="s">
        <v>918</v>
      </c>
      <c r="T11" s="199" t="s">
        <v>919</v>
      </c>
      <c r="U11" s="199" t="s">
        <v>920</v>
      </c>
      <c r="V11" s="199" t="s">
        <v>921</v>
      </c>
      <c r="W11" s="199" t="s">
        <v>922</v>
      </c>
      <c r="X11" s="201">
        <v>39911</v>
      </c>
      <c r="Y11" s="201">
        <v>20378</v>
      </c>
      <c r="Z11" s="201">
        <v>19533</v>
      </c>
      <c r="AC11" s="202">
        <f>+SUM(AC7:AC9)</f>
        <v>3548397</v>
      </c>
    </row>
    <row r="12" spans="1:29" ht="12" customHeight="1">
      <c r="A12" s="268" t="s">
        <v>923</v>
      </c>
      <c r="B12" s="268"/>
      <c r="C12" s="268"/>
      <c r="D12" s="268" t="s">
        <v>924</v>
      </c>
      <c r="E12" s="268"/>
      <c r="F12" s="268"/>
      <c r="G12" s="199" t="s">
        <v>925</v>
      </c>
      <c r="H12" s="199" t="s">
        <v>926</v>
      </c>
      <c r="I12" s="199" t="s">
        <v>927</v>
      </c>
      <c r="J12" s="199" t="s">
        <v>925</v>
      </c>
      <c r="K12" s="199" t="s">
        <v>928</v>
      </c>
      <c r="L12" s="199" t="s">
        <v>929</v>
      </c>
      <c r="M12" s="199" t="s">
        <v>930</v>
      </c>
      <c r="N12" s="199" t="s">
        <v>931</v>
      </c>
      <c r="O12" s="199" t="s">
        <v>932</v>
      </c>
      <c r="P12" s="199" t="s">
        <v>933</v>
      </c>
      <c r="Q12" s="199" t="s">
        <v>934</v>
      </c>
      <c r="R12" s="199" t="s">
        <v>935</v>
      </c>
      <c r="S12" s="199" t="s">
        <v>936</v>
      </c>
      <c r="T12" s="199" t="s">
        <v>937</v>
      </c>
      <c r="U12" s="199" t="s">
        <v>938</v>
      </c>
      <c r="V12" s="199" t="s">
        <v>939</v>
      </c>
      <c r="W12" s="199" t="s">
        <v>940</v>
      </c>
      <c r="X12" s="201">
        <v>40374</v>
      </c>
      <c r="Y12" s="201">
        <v>20618</v>
      </c>
      <c r="Z12" s="201">
        <v>19756</v>
      </c>
    </row>
    <row r="13" spans="1:29" ht="12" customHeight="1">
      <c r="A13" s="268" t="s">
        <v>941</v>
      </c>
      <c r="B13" s="268"/>
      <c r="C13" s="268"/>
      <c r="D13" s="268" t="s">
        <v>942</v>
      </c>
      <c r="E13" s="268"/>
      <c r="F13" s="268"/>
      <c r="G13" s="199" t="s">
        <v>943</v>
      </c>
      <c r="H13" s="199" t="s">
        <v>944</v>
      </c>
      <c r="I13" s="199" t="s">
        <v>945</v>
      </c>
      <c r="J13" s="199" t="s">
        <v>946</v>
      </c>
      <c r="K13" s="199" t="s">
        <v>947</v>
      </c>
      <c r="L13" s="199" t="s">
        <v>948</v>
      </c>
      <c r="M13" s="199" t="s">
        <v>949</v>
      </c>
      <c r="N13" s="199" t="s">
        <v>950</v>
      </c>
      <c r="O13" s="199" t="s">
        <v>951</v>
      </c>
      <c r="P13" s="199" t="s">
        <v>952</v>
      </c>
      <c r="Q13" s="199" t="s">
        <v>953</v>
      </c>
      <c r="R13" s="199" t="s">
        <v>954</v>
      </c>
      <c r="S13" s="199" t="s">
        <v>955</v>
      </c>
      <c r="T13" s="199" t="s">
        <v>956</v>
      </c>
      <c r="U13" s="199" t="s">
        <v>957</v>
      </c>
      <c r="V13" s="199" t="s">
        <v>958</v>
      </c>
      <c r="W13" s="199" t="s">
        <v>959</v>
      </c>
      <c r="X13" s="201">
        <v>40544</v>
      </c>
      <c r="Y13" s="201">
        <v>20717</v>
      </c>
      <c r="Z13" s="201">
        <v>19827</v>
      </c>
    </row>
    <row r="14" spans="1:29" ht="12" customHeight="1">
      <c r="A14" s="268" t="s">
        <v>960</v>
      </c>
      <c r="B14" s="268"/>
      <c r="C14" s="268"/>
      <c r="D14" s="268" t="s">
        <v>961</v>
      </c>
      <c r="E14" s="268"/>
      <c r="F14" s="268"/>
      <c r="G14" s="199" t="s">
        <v>962</v>
      </c>
      <c r="H14" s="199" t="s">
        <v>963</v>
      </c>
      <c r="I14" s="199" t="s">
        <v>964</v>
      </c>
      <c r="J14" s="199" t="s">
        <v>965</v>
      </c>
      <c r="K14" s="199" t="s">
        <v>963</v>
      </c>
      <c r="L14" s="199" t="s">
        <v>966</v>
      </c>
      <c r="M14" s="199" t="s">
        <v>967</v>
      </c>
      <c r="N14" s="199" t="s">
        <v>968</v>
      </c>
      <c r="O14" s="199" t="s">
        <v>969</v>
      </c>
      <c r="P14" s="199" t="s">
        <v>970</v>
      </c>
      <c r="Q14" s="199" t="s">
        <v>971</v>
      </c>
      <c r="R14" s="199" t="s">
        <v>972</v>
      </c>
      <c r="S14" s="199" t="s">
        <v>973</v>
      </c>
      <c r="T14" s="199" t="s">
        <v>974</v>
      </c>
      <c r="U14" s="199" t="s">
        <v>975</v>
      </c>
      <c r="V14" s="199" t="s">
        <v>976</v>
      </c>
      <c r="W14" s="199" t="s">
        <v>977</v>
      </c>
      <c r="X14" s="201">
        <v>41819</v>
      </c>
      <c r="Y14" s="201">
        <v>21542</v>
      </c>
      <c r="Z14" s="201">
        <v>20277</v>
      </c>
    </row>
    <row r="15" spans="1:29" ht="12" customHeight="1">
      <c r="A15" s="268" t="s">
        <v>978</v>
      </c>
      <c r="B15" s="268"/>
      <c r="C15" s="268"/>
      <c r="D15" s="268" t="s">
        <v>979</v>
      </c>
      <c r="E15" s="268"/>
      <c r="F15" s="268"/>
      <c r="G15" s="199" t="s">
        <v>980</v>
      </c>
      <c r="H15" s="199" t="s">
        <v>981</v>
      </c>
      <c r="I15" s="199" t="s">
        <v>982</v>
      </c>
      <c r="J15" s="199" t="s">
        <v>983</v>
      </c>
      <c r="K15" s="199" t="s">
        <v>984</v>
      </c>
      <c r="L15" s="199" t="s">
        <v>985</v>
      </c>
      <c r="M15" s="199" t="s">
        <v>986</v>
      </c>
      <c r="N15" s="199" t="s">
        <v>987</v>
      </c>
      <c r="O15" s="199" t="s">
        <v>988</v>
      </c>
      <c r="P15" s="199" t="s">
        <v>989</v>
      </c>
      <c r="Q15" s="199" t="s">
        <v>990</v>
      </c>
      <c r="R15" s="199" t="s">
        <v>991</v>
      </c>
      <c r="S15" s="199" t="s">
        <v>992</v>
      </c>
      <c r="T15" s="199" t="s">
        <v>993</v>
      </c>
      <c r="U15" s="199" t="s">
        <v>994</v>
      </c>
      <c r="V15" s="199" t="s">
        <v>995</v>
      </c>
      <c r="W15" s="199" t="s">
        <v>996</v>
      </c>
      <c r="X15" s="201">
        <v>42818</v>
      </c>
      <c r="Y15" s="201">
        <v>22185</v>
      </c>
      <c r="Z15" s="201">
        <v>20633</v>
      </c>
    </row>
    <row r="16" spans="1:29" ht="12" customHeight="1">
      <c r="A16" s="268" t="s">
        <v>997</v>
      </c>
      <c r="B16" s="268"/>
      <c r="C16" s="268"/>
      <c r="D16" s="268" t="s">
        <v>998</v>
      </c>
      <c r="E16" s="268"/>
      <c r="F16" s="268"/>
      <c r="G16" s="199" t="s">
        <v>999</v>
      </c>
      <c r="H16" s="199" t="s">
        <v>1000</v>
      </c>
      <c r="I16" s="199" t="s">
        <v>1001</v>
      </c>
      <c r="J16" s="199" t="s">
        <v>1002</v>
      </c>
      <c r="K16" s="199" t="s">
        <v>1000</v>
      </c>
      <c r="L16" s="199" t="s">
        <v>1003</v>
      </c>
      <c r="M16" s="199" t="s">
        <v>1004</v>
      </c>
      <c r="N16" s="199" t="s">
        <v>1005</v>
      </c>
      <c r="O16" s="199" t="s">
        <v>1006</v>
      </c>
      <c r="P16" s="199" t="s">
        <v>1007</v>
      </c>
      <c r="Q16" s="199" t="s">
        <v>1008</v>
      </c>
      <c r="R16" s="199" t="s">
        <v>1009</v>
      </c>
      <c r="S16" s="199" t="s">
        <v>1010</v>
      </c>
      <c r="T16" s="199" t="s">
        <v>1011</v>
      </c>
      <c r="U16" s="199" t="s">
        <v>1012</v>
      </c>
      <c r="V16" s="199" t="s">
        <v>1013</v>
      </c>
      <c r="W16" s="199" t="s">
        <v>1014</v>
      </c>
      <c r="X16" s="201">
        <v>43341</v>
      </c>
      <c r="Y16" s="201">
        <v>22370</v>
      </c>
      <c r="Z16" s="201">
        <v>20971</v>
      </c>
    </row>
    <row r="17" spans="1:26" ht="12" customHeight="1">
      <c r="A17" s="268" t="s">
        <v>1015</v>
      </c>
      <c r="B17" s="268"/>
      <c r="C17" s="268"/>
      <c r="D17" s="268" t="s">
        <v>1016</v>
      </c>
      <c r="E17" s="268"/>
      <c r="F17" s="268"/>
      <c r="G17" s="199" t="s">
        <v>1017</v>
      </c>
      <c r="H17" s="199" t="s">
        <v>1018</v>
      </c>
      <c r="I17" s="199" t="s">
        <v>1019</v>
      </c>
      <c r="J17" s="199" t="s">
        <v>1020</v>
      </c>
      <c r="K17" s="199" t="s">
        <v>1018</v>
      </c>
      <c r="L17" s="199" t="s">
        <v>1021</v>
      </c>
      <c r="M17" s="199" t="s">
        <v>1022</v>
      </c>
      <c r="N17" s="199" t="s">
        <v>1023</v>
      </c>
      <c r="O17" s="199" t="s">
        <v>1024</v>
      </c>
      <c r="P17" s="199" t="s">
        <v>1025</v>
      </c>
      <c r="Q17" s="199" t="s">
        <v>1026</v>
      </c>
      <c r="R17" s="199" t="s">
        <v>1027</v>
      </c>
      <c r="S17" s="199" t="s">
        <v>1028</v>
      </c>
      <c r="T17" s="199" t="s">
        <v>1029</v>
      </c>
      <c r="U17" s="199" t="s">
        <v>1030</v>
      </c>
      <c r="V17" s="199" t="s">
        <v>995</v>
      </c>
      <c r="W17" s="199" t="s">
        <v>1031</v>
      </c>
      <c r="X17" s="201">
        <v>42738</v>
      </c>
      <c r="Y17" s="201">
        <v>22098</v>
      </c>
      <c r="Z17" s="201">
        <v>20640</v>
      </c>
    </row>
    <row r="18" spans="1:26" ht="12" customHeight="1">
      <c r="A18" s="268" t="s">
        <v>1032</v>
      </c>
      <c r="B18" s="268"/>
      <c r="C18" s="268"/>
      <c r="D18" s="268" t="s">
        <v>1033</v>
      </c>
      <c r="E18" s="268"/>
      <c r="F18" s="268"/>
      <c r="G18" s="199" t="s">
        <v>1034</v>
      </c>
      <c r="H18" s="199" t="s">
        <v>1035</v>
      </c>
      <c r="I18" s="199" t="s">
        <v>1036</v>
      </c>
      <c r="J18" s="199" t="s">
        <v>1037</v>
      </c>
      <c r="K18" s="199" t="s">
        <v>1038</v>
      </c>
      <c r="L18" s="199" t="s">
        <v>1039</v>
      </c>
      <c r="M18" s="199" t="s">
        <v>1040</v>
      </c>
      <c r="N18" s="199" t="s">
        <v>1041</v>
      </c>
      <c r="O18" s="199" t="s">
        <v>1042</v>
      </c>
      <c r="P18" s="199" t="s">
        <v>1043</v>
      </c>
      <c r="Q18" s="199" t="s">
        <v>1044</v>
      </c>
      <c r="R18" s="199" t="s">
        <v>1045</v>
      </c>
      <c r="S18" s="199" t="s">
        <v>1046</v>
      </c>
      <c r="T18" s="199" t="s">
        <v>1047</v>
      </c>
      <c r="U18" s="199" t="s">
        <v>1048</v>
      </c>
      <c r="V18" s="199" t="s">
        <v>1049</v>
      </c>
      <c r="W18" s="199" t="s">
        <v>1050</v>
      </c>
      <c r="X18" s="201">
        <v>43124</v>
      </c>
      <c r="Y18" s="201">
        <v>22361</v>
      </c>
      <c r="Z18" s="201">
        <v>20763</v>
      </c>
    </row>
    <row r="19" spans="1:26" ht="12" customHeight="1">
      <c r="A19" s="268" t="s">
        <v>1052</v>
      </c>
      <c r="B19" s="268"/>
      <c r="C19" s="268"/>
      <c r="D19" s="268" t="s">
        <v>1053</v>
      </c>
      <c r="E19" s="268"/>
      <c r="F19" s="268"/>
      <c r="G19" s="199" t="s">
        <v>1054</v>
      </c>
      <c r="H19" s="199" t="s">
        <v>1055</v>
      </c>
      <c r="I19" s="199" t="s">
        <v>1056</v>
      </c>
      <c r="J19" s="199" t="s">
        <v>1057</v>
      </c>
      <c r="K19" s="199" t="s">
        <v>1055</v>
      </c>
      <c r="L19" s="199" t="s">
        <v>1058</v>
      </c>
      <c r="M19" s="199" t="s">
        <v>1059</v>
      </c>
      <c r="N19" s="199" t="s">
        <v>1060</v>
      </c>
      <c r="O19" s="199" t="s">
        <v>1061</v>
      </c>
      <c r="P19" s="199" t="s">
        <v>1062</v>
      </c>
      <c r="Q19" s="199" t="s">
        <v>1063</v>
      </c>
      <c r="R19" s="199" t="s">
        <v>1064</v>
      </c>
      <c r="S19" s="199" t="s">
        <v>1065</v>
      </c>
      <c r="T19" s="199" t="s">
        <v>1066</v>
      </c>
      <c r="U19" s="199" t="s">
        <v>1067</v>
      </c>
      <c r="V19" s="199" t="s">
        <v>1068</v>
      </c>
      <c r="W19" s="199" t="s">
        <v>1069</v>
      </c>
      <c r="X19" s="201">
        <v>44582</v>
      </c>
      <c r="Y19" s="201">
        <v>23071</v>
      </c>
      <c r="Z19" s="201">
        <v>21511</v>
      </c>
    </row>
    <row r="20" spans="1:26" ht="12" customHeight="1">
      <c r="A20" s="268" t="s">
        <v>1070</v>
      </c>
      <c r="B20" s="268"/>
      <c r="C20" s="268"/>
      <c r="D20" s="268" t="s">
        <v>1071</v>
      </c>
      <c r="E20" s="268"/>
      <c r="F20" s="268"/>
      <c r="G20" s="199" t="s">
        <v>1072</v>
      </c>
      <c r="H20" s="199" t="s">
        <v>1073</v>
      </c>
      <c r="I20" s="199" t="s">
        <v>1074</v>
      </c>
      <c r="J20" s="199" t="s">
        <v>1075</v>
      </c>
      <c r="K20" s="199" t="s">
        <v>1076</v>
      </c>
      <c r="L20" s="199" t="s">
        <v>1077</v>
      </c>
      <c r="M20" s="199" t="s">
        <v>1078</v>
      </c>
      <c r="N20" s="199" t="s">
        <v>1079</v>
      </c>
      <c r="O20" s="199" t="s">
        <v>1080</v>
      </c>
      <c r="P20" s="199" t="s">
        <v>1081</v>
      </c>
      <c r="Q20" s="199" t="s">
        <v>1082</v>
      </c>
      <c r="R20" s="199" t="s">
        <v>1083</v>
      </c>
      <c r="S20" s="199" t="s">
        <v>1084</v>
      </c>
      <c r="T20" s="199" t="s">
        <v>1085</v>
      </c>
      <c r="U20" s="199" t="s">
        <v>1086</v>
      </c>
      <c r="V20" s="199" t="s">
        <v>1087</v>
      </c>
      <c r="W20" s="199" t="s">
        <v>1088</v>
      </c>
      <c r="X20" s="201">
        <v>48110</v>
      </c>
      <c r="Y20" s="201">
        <v>24997</v>
      </c>
      <c r="Z20" s="201">
        <v>23113</v>
      </c>
    </row>
    <row r="21" spans="1:26" ht="12" customHeight="1">
      <c r="A21" s="268" t="s">
        <v>1089</v>
      </c>
      <c r="B21" s="268"/>
      <c r="C21" s="268"/>
      <c r="D21" s="268" t="s">
        <v>1090</v>
      </c>
      <c r="E21" s="268"/>
      <c r="F21" s="268"/>
      <c r="G21" s="199" t="s">
        <v>1091</v>
      </c>
      <c r="H21" s="199" t="s">
        <v>1092</v>
      </c>
      <c r="I21" s="199" t="s">
        <v>1093</v>
      </c>
      <c r="J21" s="199" t="s">
        <v>1094</v>
      </c>
      <c r="K21" s="199" t="s">
        <v>1095</v>
      </c>
      <c r="L21" s="199" t="s">
        <v>1096</v>
      </c>
      <c r="M21" s="199" t="s">
        <v>1097</v>
      </c>
      <c r="N21" s="199" t="s">
        <v>1098</v>
      </c>
      <c r="O21" s="199" t="s">
        <v>1099</v>
      </c>
      <c r="P21" s="199" t="s">
        <v>1100</v>
      </c>
      <c r="Q21" s="199" t="s">
        <v>1101</v>
      </c>
      <c r="R21" s="199" t="s">
        <v>1102</v>
      </c>
      <c r="S21" s="199" t="s">
        <v>1103</v>
      </c>
      <c r="T21" s="199" t="s">
        <v>1104</v>
      </c>
      <c r="U21" s="199" t="s">
        <v>1105</v>
      </c>
      <c r="V21" s="199" t="s">
        <v>1106</v>
      </c>
      <c r="W21" s="199" t="s">
        <v>1107</v>
      </c>
      <c r="X21" s="201">
        <v>50012</v>
      </c>
      <c r="Y21" s="201">
        <v>25876</v>
      </c>
      <c r="Z21" s="201">
        <v>24136</v>
      </c>
    </row>
    <row r="22" spans="1:26" ht="12" customHeight="1">
      <c r="A22" s="268" t="s">
        <v>1108</v>
      </c>
      <c r="B22" s="268"/>
      <c r="C22" s="268"/>
      <c r="D22" s="268" t="s">
        <v>1109</v>
      </c>
      <c r="E22" s="268"/>
      <c r="F22" s="268"/>
      <c r="G22" s="199" t="s">
        <v>1110</v>
      </c>
      <c r="H22" s="199" t="s">
        <v>1111</v>
      </c>
      <c r="I22" s="199" t="s">
        <v>1112</v>
      </c>
      <c r="J22" s="199" t="s">
        <v>1113</v>
      </c>
      <c r="K22" s="199" t="s">
        <v>1111</v>
      </c>
      <c r="L22" s="199" t="s">
        <v>1114</v>
      </c>
      <c r="M22" s="199" t="s">
        <v>1115</v>
      </c>
      <c r="N22" s="199" t="s">
        <v>1116</v>
      </c>
      <c r="O22" s="199" t="s">
        <v>1117</v>
      </c>
      <c r="P22" s="199" t="s">
        <v>1118</v>
      </c>
      <c r="Q22" s="199" t="s">
        <v>1119</v>
      </c>
      <c r="R22" s="199" t="s">
        <v>1120</v>
      </c>
      <c r="S22" s="199" t="s">
        <v>1121</v>
      </c>
      <c r="T22" s="199" t="s">
        <v>1122</v>
      </c>
      <c r="U22" s="199" t="s">
        <v>1123</v>
      </c>
      <c r="V22" s="199" t="s">
        <v>1124</v>
      </c>
      <c r="W22" s="199" t="s">
        <v>1125</v>
      </c>
      <c r="X22" s="201">
        <v>47981</v>
      </c>
      <c r="Y22" s="201">
        <v>24843</v>
      </c>
      <c r="Z22" s="201">
        <v>23138</v>
      </c>
    </row>
    <row r="23" spans="1:26" ht="12" customHeight="1">
      <c r="A23" s="268" t="s">
        <v>1126</v>
      </c>
      <c r="B23" s="268"/>
      <c r="C23" s="268"/>
      <c r="D23" s="268" t="s">
        <v>1127</v>
      </c>
      <c r="E23" s="268"/>
      <c r="F23" s="268"/>
      <c r="G23" s="199" t="s">
        <v>1128</v>
      </c>
      <c r="H23" s="199" t="s">
        <v>1129</v>
      </c>
      <c r="I23" s="199" t="s">
        <v>1130</v>
      </c>
      <c r="J23" s="199" t="s">
        <v>1131</v>
      </c>
      <c r="K23" s="199" t="s">
        <v>1129</v>
      </c>
      <c r="L23" s="199" t="s">
        <v>1132</v>
      </c>
      <c r="M23" s="199" t="s">
        <v>1133</v>
      </c>
      <c r="N23" s="199" t="s">
        <v>1134</v>
      </c>
      <c r="O23" s="199" t="s">
        <v>1135</v>
      </c>
      <c r="P23" s="199" t="s">
        <v>1136</v>
      </c>
      <c r="Q23" s="199" t="s">
        <v>1137</v>
      </c>
      <c r="R23" s="199" t="s">
        <v>1138</v>
      </c>
      <c r="S23" s="199" t="s">
        <v>1139</v>
      </c>
      <c r="T23" s="199" t="s">
        <v>1140</v>
      </c>
      <c r="U23" s="199" t="s">
        <v>1141</v>
      </c>
      <c r="V23" s="199" t="s">
        <v>1142</v>
      </c>
      <c r="W23" s="199" t="s">
        <v>1143</v>
      </c>
      <c r="X23" s="201">
        <v>49590</v>
      </c>
      <c r="Y23" s="201">
        <v>25370</v>
      </c>
      <c r="Z23" s="201">
        <v>24220</v>
      </c>
    </row>
    <row r="24" spans="1:26" ht="12" customHeight="1">
      <c r="A24" s="268" t="s">
        <v>1144</v>
      </c>
      <c r="B24" s="268"/>
      <c r="C24" s="268"/>
      <c r="D24" s="268" t="s">
        <v>1145</v>
      </c>
      <c r="E24" s="268"/>
      <c r="F24" s="268"/>
      <c r="G24" s="199" t="s">
        <v>1146</v>
      </c>
      <c r="H24" s="199" t="s">
        <v>1147</v>
      </c>
      <c r="I24" s="199" t="s">
        <v>1148</v>
      </c>
      <c r="J24" s="199" t="s">
        <v>1149</v>
      </c>
      <c r="K24" s="199" t="s">
        <v>1150</v>
      </c>
      <c r="L24" s="199" t="s">
        <v>1151</v>
      </c>
      <c r="M24" s="199" t="s">
        <v>1152</v>
      </c>
      <c r="N24" s="199" t="s">
        <v>1153</v>
      </c>
      <c r="O24" s="199" t="s">
        <v>1154</v>
      </c>
      <c r="P24" s="199" t="s">
        <v>1155</v>
      </c>
      <c r="Q24" s="199" t="s">
        <v>1156</v>
      </c>
      <c r="R24" s="199" t="s">
        <v>1157</v>
      </c>
      <c r="S24" s="199" t="s">
        <v>1158</v>
      </c>
      <c r="T24" s="199" t="s">
        <v>1159</v>
      </c>
      <c r="U24" s="199" t="s">
        <v>1160</v>
      </c>
      <c r="V24" s="199" t="s">
        <v>1161</v>
      </c>
      <c r="W24" s="199" t="s">
        <v>1162</v>
      </c>
      <c r="X24" s="201">
        <v>50348</v>
      </c>
      <c r="Y24" s="201">
        <v>25844</v>
      </c>
      <c r="Z24" s="201">
        <v>24504</v>
      </c>
    </row>
    <row r="25" spans="1:26" ht="12" customHeight="1">
      <c r="A25" s="268" t="s">
        <v>1163</v>
      </c>
      <c r="B25" s="268"/>
      <c r="C25" s="268"/>
      <c r="D25" s="268" t="s">
        <v>1164</v>
      </c>
      <c r="E25" s="268"/>
      <c r="F25" s="268"/>
      <c r="G25" s="199" t="s">
        <v>1165</v>
      </c>
      <c r="H25" s="199" t="s">
        <v>1166</v>
      </c>
      <c r="I25" s="199" t="s">
        <v>1167</v>
      </c>
      <c r="J25" s="199" t="s">
        <v>1168</v>
      </c>
      <c r="K25" s="199" t="s">
        <v>1169</v>
      </c>
      <c r="L25" s="199" t="s">
        <v>1170</v>
      </c>
      <c r="M25" s="199" t="s">
        <v>1171</v>
      </c>
      <c r="N25" s="199" t="s">
        <v>1172</v>
      </c>
      <c r="O25" s="199" t="s">
        <v>1173</v>
      </c>
      <c r="P25" s="199" t="s">
        <v>1174</v>
      </c>
      <c r="Q25" s="199" t="s">
        <v>1175</v>
      </c>
      <c r="R25" s="199" t="s">
        <v>1176</v>
      </c>
      <c r="S25" s="199" t="s">
        <v>1177</v>
      </c>
      <c r="T25" s="199" t="s">
        <v>1161</v>
      </c>
      <c r="U25" s="199" t="s">
        <v>1178</v>
      </c>
      <c r="V25" s="199" t="s">
        <v>1179</v>
      </c>
      <c r="W25" s="199" t="s">
        <v>1180</v>
      </c>
      <c r="X25" s="201">
        <v>50756</v>
      </c>
      <c r="Y25" s="201">
        <v>26083</v>
      </c>
      <c r="Z25" s="201">
        <v>24673</v>
      </c>
    </row>
    <row r="26" spans="1:26" ht="12" customHeight="1">
      <c r="A26" s="268" t="s">
        <v>1181</v>
      </c>
      <c r="B26" s="268"/>
      <c r="C26" s="268"/>
      <c r="D26" s="268" t="s">
        <v>1182</v>
      </c>
      <c r="E26" s="268"/>
      <c r="F26" s="268"/>
      <c r="G26" s="199" t="s">
        <v>1183</v>
      </c>
      <c r="H26" s="199" t="s">
        <v>1184</v>
      </c>
      <c r="I26" s="199" t="s">
        <v>1185</v>
      </c>
      <c r="J26" s="199" t="s">
        <v>1186</v>
      </c>
      <c r="K26" s="199" t="s">
        <v>1187</v>
      </c>
      <c r="L26" s="199" t="s">
        <v>1188</v>
      </c>
      <c r="M26" s="199" t="s">
        <v>1189</v>
      </c>
      <c r="N26" s="199" t="s">
        <v>1190</v>
      </c>
      <c r="O26" s="199" t="s">
        <v>1191</v>
      </c>
      <c r="P26" s="199" t="s">
        <v>1192</v>
      </c>
      <c r="Q26" s="199" t="s">
        <v>1193</v>
      </c>
      <c r="R26" s="199" t="s">
        <v>1194</v>
      </c>
      <c r="S26" s="199" t="s">
        <v>1195</v>
      </c>
      <c r="T26" s="199" t="s">
        <v>1065</v>
      </c>
      <c r="U26" s="199" t="s">
        <v>1196</v>
      </c>
      <c r="V26" s="199" t="s">
        <v>1197</v>
      </c>
      <c r="W26" s="199" t="s">
        <v>1198</v>
      </c>
      <c r="X26" s="201">
        <v>51577</v>
      </c>
      <c r="Y26" s="201">
        <v>26655</v>
      </c>
      <c r="Z26" s="201">
        <v>24922</v>
      </c>
    </row>
    <row r="27" spans="1:26" ht="12" customHeight="1">
      <c r="A27" s="268" t="s">
        <v>1199</v>
      </c>
      <c r="B27" s="268"/>
      <c r="C27" s="268"/>
      <c r="D27" s="268" t="s">
        <v>1200</v>
      </c>
      <c r="E27" s="268"/>
      <c r="F27" s="268"/>
      <c r="G27" s="199" t="s">
        <v>1201</v>
      </c>
      <c r="H27" s="199" t="s">
        <v>1202</v>
      </c>
      <c r="I27" s="199" t="s">
        <v>1203</v>
      </c>
      <c r="J27" s="199" t="s">
        <v>1204</v>
      </c>
      <c r="K27" s="199" t="s">
        <v>1205</v>
      </c>
      <c r="L27" s="199" t="s">
        <v>1206</v>
      </c>
      <c r="M27" s="199" t="s">
        <v>1207</v>
      </c>
      <c r="N27" s="199" t="s">
        <v>1208</v>
      </c>
      <c r="O27" s="199" t="s">
        <v>1209</v>
      </c>
      <c r="P27" s="199" t="s">
        <v>1210</v>
      </c>
      <c r="Q27" s="199" t="s">
        <v>1211</v>
      </c>
      <c r="R27" s="199" t="s">
        <v>1212</v>
      </c>
      <c r="S27" s="199" t="s">
        <v>1213</v>
      </c>
      <c r="T27" s="199" t="s">
        <v>1214</v>
      </c>
      <c r="U27" s="199" t="s">
        <v>1215</v>
      </c>
      <c r="V27" s="199" t="s">
        <v>1216</v>
      </c>
      <c r="W27" s="199" t="s">
        <v>1037</v>
      </c>
      <c r="X27" s="201">
        <v>51876</v>
      </c>
      <c r="Y27" s="201">
        <v>26411</v>
      </c>
      <c r="Z27" s="201">
        <v>25465</v>
      </c>
    </row>
    <row r="28" spans="1:26" ht="12" customHeight="1">
      <c r="A28" s="268" t="s">
        <v>1217</v>
      </c>
      <c r="B28" s="268"/>
      <c r="C28" s="268"/>
      <c r="D28" s="268" t="s">
        <v>1218</v>
      </c>
      <c r="E28" s="268"/>
      <c r="F28" s="268"/>
      <c r="G28" s="199" t="s">
        <v>1219</v>
      </c>
      <c r="H28" s="199" t="s">
        <v>1220</v>
      </c>
      <c r="I28" s="199" t="s">
        <v>1221</v>
      </c>
      <c r="J28" s="199" t="s">
        <v>1222</v>
      </c>
      <c r="K28" s="199" t="s">
        <v>1223</v>
      </c>
      <c r="L28" s="199" t="s">
        <v>1224</v>
      </c>
      <c r="M28" s="199" t="s">
        <v>1225</v>
      </c>
      <c r="N28" s="199" t="s">
        <v>1226</v>
      </c>
      <c r="O28" s="199" t="s">
        <v>1227</v>
      </c>
      <c r="P28" s="199" t="s">
        <v>1228</v>
      </c>
      <c r="Q28" s="199" t="s">
        <v>1229</v>
      </c>
      <c r="R28" s="199" t="s">
        <v>1230</v>
      </c>
      <c r="S28" s="199" t="s">
        <v>1231</v>
      </c>
      <c r="T28" s="199" t="s">
        <v>1232</v>
      </c>
      <c r="U28" s="199" t="s">
        <v>1233</v>
      </c>
      <c r="V28" s="199" t="s">
        <v>1234</v>
      </c>
      <c r="W28" s="199" t="s">
        <v>1235</v>
      </c>
      <c r="X28" s="201">
        <v>51641</v>
      </c>
      <c r="Y28" s="201">
        <v>26130</v>
      </c>
      <c r="Z28" s="201">
        <v>25511</v>
      </c>
    </row>
    <row r="29" spans="1:26" ht="12" customHeight="1">
      <c r="A29" s="268" t="s">
        <v>1236</v>
      </c>
      <c r="B29" s="268"/>
      <c r="C29" s="268"/>
      <c r="D29" s="268" t="s">
        <v>1237</v>
      </c>
      <c r="E29" s="268"/>
      <c r="F29" s="268"/>
      <c r="G29" s="199" t="s">
        <v>1238</v>
      </c>
      <c r="H29" s="199" t="s">
        <v>1239</v>
      </c>
      <c r="I29" s="199" t="s">
        <v>1240</v>
      </c>
      <c r="J29" s="199" t="s">
        <v>1241</v>
      </c>
      <c r="K29" s="199" t="s">
        <v>1242</v>
      </c>
      <c r="L29" s="199" t="s">
        <v>1243</v>
      </c>
      <c r="M29" s="199" t="s">
        <v>1239</v>
      </c>
      <c r="N29" s="199" t="s">
        <v>1244</v>
      </c>
      <c r="O29" s="199" t="s">
        <v>1245</v>
      </c>
      <c r="P29" s="199" t="s">
        <v>1246</v>
      </c>
      <c r="Q29" s="199" t="s">
        <v>1247</v>
      </c>
      <c r="R29" s="199" t="s">
        <v>1248</v>
      </c>
      <c r="S29" s="199" t="s">
        <v>1249</v>
      </c>
      <c r="T29" s="199" t="s">
        <v>1250</v>
      </c>
      <c r="U29" s="199" t="s">
        <v>1251</v>
      </c>
      <c r="V29" s="199" t="s">
        <v>1252</v>
      </c>
      <c r="W29" s="199" t="s">
        <v>1253</v>
      </c>
      <c r="X29" s="201">
        <v>51245</v>
      </c>
      <c r="Y29" s="201">
        <v>25986</v>
      </c>
      <c r="Z29" s="201">
        <v>25259</v>
      </c>
    </row>
    <row r="30" spans="1:26" ht="12" customHeight="1">
      <c r="A30" s="268" t="s">
        <v>1254</v>
      </c>
      <c r="B30" s="268"/>
      <c r="C30" s="268"/>
      <c r="D30" s="268" t="s">
        <v>1255</v>
      </c>
      <c r="E30" s="268"/>
      <c r="F30" s="268"/>
      <c r="G30" s="199" t="s">
        <v>1035</v>
      </c>
      <c r="H30" s="199" t="s">
        <v>1256</v>
      </c>
      <c r="I30" s="199" t="s">
        <v>1257</v>
      </c>
      <c r="J30" s="199" t="s">
        <v>1258</v>
      </c>
      <c r="K30" s="199" t="s">
        <v>1259</v>
      </c>
      <c r="L30" s="199" t="s">
        <v>1045</v>
      </c>
      <c r="M30" s="199" t="s">
        <v>1260</v>
      </c>
      <c r="N30" s="199" t="s">
        <v>1261</v>
      </c>
      <c r="O30" s="199" t="s">
        <v>1262</v>
      </c>
      <c r="P30" s="199" t="s">
        <v>1263</v>
      </c>
      <c r="Q30" s="199" t="s">
        <v>1264</v>
      </c>
      <c r="R30" s="199" t="s">
        <v>1265</v>
      </c>
      <c r="S30" s="199" t="s">
        <v>1266</v>
      </c>
      <c r="T30" s="199" t="s">
        <v>1267</v>
      </c>
      <c r="U30" s="199" t="s">
        <v>1268</v>
      </c>
      <c r="V30" s="199" t="s">
        <v>1269</v>
      </c>
      <c r="W30" s="199" t="s">
        <v>1270</v>
      </c>
      <c r="X30" s="201">
        <v>52006</v>
      </c>
      <c r="Y30" s="201">
        <v>26113</v>
      </c>
      <c r="Z30" s="201">
        <v>25893</v>
      </c>
    </row>
    <row r="31" spans="1:26" ht="12" customHeight="1">
      <c r="A31" s="268" t="s">
        <v>1271</v>
      </c>
      <c r="B31" s="268"/>
      <c r="C31" s="268"/>
      <c r="D31" s="268" t="s">
        <v>1272</v>
      </c>
      <c r="E31" s="268"/>
      <c r="F31" s="268"/>
      <c r="G31" s="199" t="s">
        <v>1273</v>
      </c>
      <c r="H31" s="199" t="s">
        <v>1274</v>
      </c>
      <c r="I31" s="199" t="s">
        <v>1275</v>
      </c>
      <c r="J31" s="199" t="s">
        <v>1276</v>
      </c>
      <c r="K31" s="199" t="s">
        <v>1277</v>
      </c>
      <c r="L31" s="199" t="s">
        <v>1278</v>
      </c>
      <c r="M31" s="199" t="s">
        <v>1279</v>
      </c>
      <c r="N31" s="199" t="s">
        <v>1280</v>
      </c>
      <c r="O31" s="199" t="s">
        <v>1281</v>
      </c>
      <c r="P31" s="199" t="s">
        <v>1282</v>
      </c>
      <c r="Q31" s="199" t="s">
        <v>1283</v>
      </c>
      <c r="R31" s="199" t="s">
        <v>1284</v>
      </c>
      <c r="S31" s="199" t="s">
        <v>1285</v>
      </c>
      <c r="T31" s="199" t="s">
        <v>1286</v>
      </c>
      <c r="U31" s="199" t="s">
        <v>1287</v>
      </c>
      <c r="V31" s="199" t="s">
        <v>1288</v>
      </c>
      <c r="W31" s="199" t="s">
        <v>1289</v>
      </c>
      <c r="X31" s="201">
        <v>52510</v>
      </c>
      <c r="Y31" s="201">
        <v>26287</v>
      </c>
      <c r="Z31" s="201">
        <v>26223</v>
      </c>
    </row>
    <row r="32" spans="1:26" ht="12" customHeight="1">
      <c r="A32" s="268" t="s">
        <v>1290</v>
      </c>
      <c r="B32" s="268"/>
      <c r="C32" s="268"/>
      <c r="D32" s="268" t="s">
        <v>1291</v>
      </c>
      <c r="E32" s="268"/>
      <c r="F32" s="268"/>
      <c r="G32" s="199" t="s">
        <v>1292</v>
      </c>
      <c r="H32" s="199" t="s">
        <v>1293</v>
      </c>
      <c r="I32" s="199" t="s">
        <v>1294</v>
      </c>
      <c r="J32" s="199" t="s">
        <v>1295</v>
      </c>
      <c r="K32" s="199" t="s">
        <v>1293</v>
      </c>
      <c r="L32" s="199" t="s">
        <v>1296</v>
      </c>
      <c r="M32" s="199" t="s">
        <v>1297</v>
      </c>
      <c r="N32" s="199" t="s">
        <v>1298</v>
      </c>
      <c r="O32" s="199" t="s">
        <v>1299</v>
      </c>
      <c r="P32" s="199" t="s">
        <v>1300</v>
      </c>
      <c r="Q32" s="199" t="s">
        <v>1301</v>
      </c>
      <c r="R32" s="199" t="s">
        <v>1302</v>
      </c>
      <c r="S32" s="199" t="s">
        <v>1303</v>
      </c>
      <c r="T32" s="199" t="s">
        <v>1304</v>
      </c>
      <c r="U32" s="199" t="s">
        <v>1305</v>
      </c>
      <c r="V32" s="199" t="s">
        <v>1306</v>
      </c>
      <c r="W32" s="199" t="s">
        <v>1307</v>
      </c>
      <c r="X32" s="201">
        <v>48777</v>
      </c>
      <c r="Y32" s="201">
        <v>24468</v>
      </c>
      <c r="Z32" s="201">
        <v>24309</v>
      </c>
    </row>
    <row r="33" spans="1:26" ht="12" customHeight="1">
      <c r="A33" s="268" t="s">
        <v>1308</v>
      </c>
      <c r="B33" s="268"/>
      <c r="C33" s="268"/>
      <c r="D33" s="268" t="s">
        <v>1309</v>
      </c>
      <c r="E33" s="268"/>
      <c r="F33" s="268"/>
      <c r="G33" s="199" t="s">
        <v>1310</v>
      </c>
      <c r="H33" s="199" t="s">
        <v>1311</v>
      </c>
      <c r="I33" s="199" t="s">
        <v>1312</v>
      </c>
      <c r="J33" s="199" t="s">
        <v>1313</v>
      </c>
      <c r="K33" s="199" t="s">
        <v>1314</v>
      </c>
      <c r="L33" s="199" t="s">
        <v>1315</v>
      </c>
      <c r="M33" s="199" t="s">
        <v>1316</v>
      </c>
      <c r="N33" s="199" t="s">
        <v>1317</v>
      </c>
      <c r="O33" s="199" t="s">
        <v>1318</v>
      </c>
      <c r="P33" s="199" t="s">
        <v>1319</v>
      </c>
      <c r="Q33" s="199" t="s">
        <v>1320</v>
      </c>
      <c r="R33" s="199" t="s">
        <v>1321</v>
      </c>
      <c r="S33" s="199" t="s">
        <v>1322</v>
      </c>
      <c r="T33" s="199" t="s">
        <v>1323</v>
      </c>
      <c r="U33" s="199" t="s">
        <v>951</v>
      </c>
      <c r="V33" s="199" t="s">
        <v>1324</v>
      </c>
      <c r="W33" s="199" t="s">
        <v>1325</v>
      </c>
      <c r="X33" s="201">
        <v>46211</v>
      </c>
      <c r="Y33" s="201">
        <v>22854</v>
      </c>
      <c r="Z33" s="201">
        <v>23357</v>
      </c>
    </row>
    <row r="34" spans="1:26" ht="12" customHeight="1">
      <c r="A34" s="268" t="s">
        <v>1326</v>
      </c>
      <c r="B34" s="268"/>
      <c r="C34" s="268"/>
      <c r="D34" s="268" t="s">
        <v>1327</v>
      </c>
      <c r="E34" s="268"/>
      <c r="F34" s="268"/>
      <c r="G34" s="199" t="s">
        <v>1328</v>
      </c>
      <c r="H34" s="199" t="s">
        <v>1329</v>
      </c>
      <c r="I34" s="199" t="s">
        <v>1330</v>
      </c>
      <c r="J34" s="199" t="s">
        <v>1331</v>
      </c>
      <c r="K34" s="199" t="s">
        <v>1329</v>
      </c>
      <c r="L34" s="199" t="s">
        <v>1332</v>
      </c>
      <c r="M34" s="199" t="s">
        <v>1333</v>
      </c>
      <c r="N34" s="199" t="s">
        <v>1334</v>
      </c>
      <c r="O34" s="199" t="s">
        <v>1335</v>
      </c>
      <c r="P34" s="199" t="s">
        <v>1336</v>
      </c>
      <c r="Q34" s="199" t="s">
        <v>1337</v>
      </c>
      <c r="R34" s="199" t="s">
        <v>1338</v>
      </c>
      <c r="S34" s="199" t="s">
        <v>1339</v>
      </c>
      <c r="T34" s="199" t="s">
        <v>1340</v>
      </c>
      <c r="U34" s="199" t="s">
        <v>1341</v>
      </c>
      <c r="V34" s="199" t="s">
        <v>1342</v>
      </c>
      <c r="W34" s="199" t="s">
        <v>1343</v>
      </c>
      <c r="X34" s="201">
        <v>44536</v>
      </c>
      <c r="Y34" s="201">
        <v>21913</v>
      </c>
      <c r="Z34" s="201">
        <v>22623</v>
      </c>
    </row>
    <row r="35" spans="1:26" ht="12" customHeight="1">
      <c r="A35" s="268" t="s">
        <v>1344</v>
      </c>
      <c r="B35" s="268"/>
      <c r="C35" s="268"/>
      <c r="D35" s="268" t="s">
        <v>1345</v>
      </c>
      <c r="E35" s="268"/>
      <c r="F35" s="268"/>
      <c r="G35" s="199" t="s">
        <v>1346</v>
      </c>
      <c r="H35" s="199" t="s">
        <v>1347</v>
      </c>
      <c r="I35" s="199" t="s">
        <v>1345</v>
      </c>
      <c r="J35" s="199" t="s">
        <v>1346</v>
      </c>
      <c r="K35" s="199" t="s">
        <v>1347</v>
      </c>
      <c r="L35" s="199" t="s">
        <v>1348</v>
      </c>
      <c r="M35" s="199" t="s">
        <v>1349</v>
      </c>
      <c r="N35" s="199" t="s">
        <v>1350</v>
      </c>
      <c r="O35" s="199" t="s">
        <v>1351</v>
      </c>
      <c r="P35" s="199" t="s">
        <v>1352</v>
      </c>
      <c r="Q35" s="199" t="s">
        <v>1353</v>
      </c>
      <c r="R35" s="199" t="s">
        <v>1354</v>
      </c>
      <c r="S35" s="199" t="s">
        <v>1355</v>
      </c>
      <c r="T35" s="199" t="s">
        <v>1356</v>
      </c>
      <c r="U35" s="199" t="s">
        <v>1357</v>
      </c>
      <c r="V35" s="199" t="s">
        <v>1358</v>
      </c>
      <c r="W35" s="199" t="s">
        <v>1359</v>
      </c>
      <c r="X35" s="201">
        <v>43145</v>
      </c>
      <c r="Y35" s="201">
        <v>21140</v>
      </c>
      <c r="Z35" s="201">
        <v>22005</v>
      </c>
    </row>
    <row r="36" spans="1:26" ht="12" customHeight="1">
      <c r="A36" s="268" t="s">
        <v>1360</v>
      </c>
      <c r="B36" s="268"/>
      <c r="C36" s="268"/>
      <c r="D36" s="268" t="s">
        <v>1361</v>
      </c>
      <c r="E36" s="268"/>
      <c r="F36" s="268"/>
      <c r="G36" s="199" t="s">
        <v>1293</v>
      </c>
      <c r="H36" s="199" t="s">
        <v>1362</v>
      </c>
      <c r="I36" s="199" t="s">
        <v>1361</v>
      </c>
      <c r="J36" s="199" t="s">
        <v>1293</v>
      </c>
      <c r="K36" s="199" t="s">
        <v>1362</v>
      </c>
      <c r="L36" s="199" t="s">
        <v>1363</v>
      </c>
      <c r="M36" s="199" t="s">
        <v>1364</v>
      </c>
      <c r="N36" s="199" t="s">
        <v>1365</v>
      </c>
      <c r="O36" s="199" t="s">
        <v>1366</v>
      </c>
      <c r="P36" s="199" t="s">
        <v>1367</v>
      </c>
      <c r="Q36" s="199" t="s">
        <v>1368</v>
      </c>
      <c r="R36" s="199" t="s">
        <v>1369</v>
      </c>
      <c r="S36" s="199" t="s">
        <v>1370</v>
      </c>
      <c r="T36" s="199" t="s">
        <v>1371</v>
      </c>
      <c r="U36" s="199" t="s">
        <v>1372</v>
      </c>
      <c r="V36" s="199" t="s">
        <v>1373</v>
      </c>
      <c r="W36" s="199" t="s">
        <v>1374</v>
      </c>
      <c r="X36" s="201">
        <v>42558</v>
      </c>
      <c r="Y36" s="201">
        <v>20760</v>
      </c>
      <c r="Z36" s="201">
        <v>21798</v>
      </c>
    </row>
    <row r="37" spans="1:26" ht="12" customHeight="1">
      <c r="A37" s="268" t="s">
        <v>1375</v>
      </c>
      <c r="B37" s="268"/>
      <c r="C37" s="268"/>
      <c r="D37" s="268" t="s">
        <v>1376</v>
      </c>
      <c r="E37" s="268"/>
      <c r="F37" s="268"/>
      <c r="G37" s="199" t="s">
        <v>1104</v>
      </c>
      <c r="H37" s="199" t="s">
        <v>1377</v>
      </c>
      <c r="I37" s="199" t="s">
        <v>1378</v>
      </c>
      <c r="J37" s="199" t="s">
        <v>1379</v>
      </c>
      <c r="K37" s="199" t="s">
        <v>1377</v>
      </c>
      <c r="L37" s="199" t="s">
        <v>1380</v>
      </c>
      <c r="M37" s="199" t="s">
        <v>1381</v>
      </c>
      <c r="N37" s="199" t="s">
        <v>1382</v>
      </c>
      <c r="O37" s="199" t="s">
        <v>1383</v>
      </c>
      <c r="P37" s="199" t="s">
        <v>1384</v>
      </c>
      <c r="Q37" s="199" t="s">
        <v>1385</v>
      </c>
      <c r="R37" s="199" t="s">
        <v>1386</v>
      </c>
      <c r="S37" s="199" t="s">
        <v>1387</v>
      </c>
      <c r="T37" s="199" t="s">
        <v>1388</v>
      </c>
      <c r="U37" s="199" t="s">
        <v>1389</v>
      </c>
      <c r="V37" s="199" t="s">
        <v>1390</v>
      </c>
      <c r="W37" s="199" t="s">
        <v>1391</v>
      </c>
      <c r="X37" s="201">
        <v>42197</v>
      </c>
      <c r="Y37" s="201">
        <v>20346</v>
      </c>
      <c r="Z37" s="201">
        <v>21851</v>
      </c>
    </row>
    <row r="38" spans="1:26" ht="12" customHeight="1">
      <c r="A38" s="268" t="s">
        <v>1392</v>
      </c>
      <c r="B38" s="268"/>
      <c r="C38" s="268"/>
      <c r="D38" s="268" t="s">
        <v>1393</v>
      </c>
      <c r="E38" s="268"/>
      <c r="F38" s="268"/>
      <c r="G38" s="199" t="s">
        <v>1394</v>
      </c>
      <c r="H38" s="199" t="s">
        <v>1395</v>
      </c>
      <c r="I38" s="199" t="s">
        <v>1396</v>
      </c>
      <c r="J38" s="199" t="s">
        <v>1397</v>
      </c>
      <c r="K38" s="199" t="s">
        <v>1398</v>
      </c>
      <c r="L38" s="199" t="s">
        <v>1399</v>
      </c>
      <c r="M38" s="199" t="s">
        <v>1400</v>
      </c>
      <c r="N38" s="199" t="s">
        <v>1401</v>
      </c>
      <c r="O38" s="199" t="s">
        <v>1402</v>
      </c>
      <c r="P38" s="199" t="s">
        <v>1403</v>
      </c>
      <c r="Q38" s="199" t="s">
        <v>1103</v>
      </c>
      <c r="R38" s="199" t="s">
        <v>1404</v>
      </c>
      <c r="S38" s="199" t="s">
        <v>1405</v>
      </c>
      <c r="T38" s="199" t="s">
        <v>1406</v>
      </c>
      <c r="U38" s="199" t="s">
        <v>1407</v>
      </c>
      <c r="V38" s="199" t="s">
        <v>1408</v>
      </c>
      <c r="W38" s="199" t="s">
        <v>1409</v>
      </c>
      <c r="X38" s="201">
        <v>43178</v>
      </c>
      <c r="Y38" s="201">
        <v>20885</v>
      </c>
      <c r="Z38" s="201">
        <v>22293</v>
      </c>
    </row>
    <row r="39" spans="1:26" ht="12" customHeight="1">
      <c r="A39" s="268" t="s">
        <v>1410</v>
      </c>
      <c r="B39" s="268"/>
      <c r="C39" s="268"/>
      <c r="D39" s="268" t="s">
        <v>1411</v>
      </c>
      <c r="E39" s="268"/>
      <c r="F39" s="268"/>
      <c r="G39" s="199" t="s">
        <v>1412</v>
      </c>
      <c r="H39" s="199" t="s">
        <v>1413</v>
      </c>
      <c r="I39" s="199" t="s">
        <v>1411</v>
      </c>
      <c r="J39" s="199" t="s">
        <v>1412</v>
      </c>
      <c r="K39" s="199" t="s">
        <v>1413</v>
      </c>
      <c r="L39" s="199" t="s">
        <v>1414</v>
      </c>
      <c r="M39" s="199" t="s">
        <v>1415</v>
      </c>
      <c r="N39" s="199" t="s">
        <v>1416</v>
      </c>
      <c r="O39" s="199" t="s">
        <v>1417</v>
      </c>
      <c r="P39" s="199" t="s">
        <v>1418</v>
      </c>
      <c r="Q39" s="199" t="s">
        <v>1419</v>
      </c>
      <c r="R39" s="199" t="s">
        <v>1420</v>
      </c>
      <c r="S39" s="199" t="s">
        <v>1421</v>
      </c>
      <c r="T39" s="199" t="s">
        <v>1422</v>
      </c>
      <c r="U39" s="199" t="s">
        <v>1423</v>
      </c>
      <c r="V39" s="199" t="s">
        <v>1424</v>
      </c>
      <c r="W39" s="199" t="s">
        <v>1425</v>
      </c>
      <c r="X39" s="201">
        <v>44373</v>
      </c>
      <c r="Y39" s="201">
        <v>21148</v>
      </c>
      <c r="Z39" s="201">
        <v>23225</v>
      </c>
    </row>
    <row r="40" spans="1:26" ht="12" customHeight="1">
      <c r="A40" s="268" t="s">
        <v>1427</v>
      </c>
      <c r="B40" s="268"/>
      <c r="C40" s="268"/>
      <c r="D40" s="268" t="s">
        <v>1428</v>
      </c>
      <c r="E40" s="268"/>
      <c r="F40" s="268"/>
      <c r="G40" s="199" t="s">
        <v>1409</v>
      </c>
      <c r="H40" s="199" t="s">
        <v>1429</v>
      </c>
      <c r="I40" s="199" t="s">
        <v>1428</v>
      </c>
      <c r="J40" s="199" t="s">
        <v>1409</v>
      </c>
      <c r="K40" s="199" t="s">
        <v>1429</v>
      </c>
      <c r="L40" s="199" t="s">
        <v>1430</v>
      </c>
      <c r="M40" s="199" t="s">
        <v>1431</v>
      </c>
      <c r="N40" s="199" t="s">
        <v>1432</v>
      </c>
      <c r="O40" s="199" t="s">
        <v>1433</v>
      </c>
      <c r="P40" s="199" t="s">
        <v>1434</v>
      </c>
      <c r="Q40" s="199" t="s">
        <v>1435</v>
      </c>
      <c r="R40" s="199" t="s">
        <v>1436</v>
      </c>
      <c r="S40" s="199" t="s">
        <v>1437</v>
      </c>
      <c r="T40" s="199" t="s">
        <v>1438</v>
      </c>
      <c r="U40" s="199" t="s">
        <v>1439</v>
      </c>
      <c r="V40" s="199" t="s">
        <v>1440</v>
      </c>
      <c r="W40" s="199" t="s">
        <v>1441</v>
      </c>
      <c r="X40" s="201">
        <v>45392</v>
      </c>
      <c r="Y40" s="201">
        <v>21642</v>
      </c>
      <c r="Z40" s="201">
        <v>23750</v>
      </c>
    </row>
    <row r="41" spans="1:26" ht="12" customHeight="1">
      <c r="A41" s="268" t="s">
        <v>1442</v>
      </c>
      <c r="B41" s="268"/>
      <c r="C41" s="268"/>
      <c r="D41" s="268" t="s">
        <v>1443</v>
      </c>
      <c r="E41" s="268"/>
      <c r="F41" s="268"/>
      <c r="G41" s="199" t="s">
        <v>1444</v>
      </c>
      <c r="H41" s="199" t="s">
        <v>1445</v>
      </c>
      <c r="I41" s="199" t="s">
        <v>1443</v>
      </c>
      <c r="J41" s="199" t="s">
        <v>1444</v>
      </c>
      <c r="K41" s="199" t="s">
        <v>1445</v>
      </c>
      <c r="L41" s="199" t="s">
        <v>1446</v>
      </c>
      <c r="M41" s="199" t="s">
        <v>1447</v>
      </c>
      <c r="N41" s="199" t="s">
        <v>1448</v>
      </c>
      <c r="O41" s="199" t="s">
        <v>1449</v>
      </c>
      <c r="P41" s="199" t="s">
        <v>1450</v>
      </c>
      <c r="Q41" s="199" t="s">
        <v>1451</v>
      </c>
      <c r="R41" s="199" t="s">
        <v>1452</v>
      </c>
      <c r="S41" s="199" t="s">
        <v>1453</v>
      </c>
      <c r="T41" s="199" t="s">
        <v>1035</v>
      </c>
      <c r="U41" s="199" t="s">
        <v>1454</v>
      </c>
      <c r="V41" s="199" t="s">
        <v>1455</v>
      </c>
      <c r="W41" s="199" t="s">
        <v>1456</v>
      </c>
      <c r="X41" s="201">
        <v>47299</v>
      </c>
      <c r="Y41" s="201">
        <v>22639</v>
      </c>
      <c r="Z41" s="201">
        <v>24660</v>
      </c>
    </row>
    <row r="42" spans="1:26" ht="12" customHeight="1">
      <c r="A42" s="268" t="s">
        <v>1457</v>
      </c>
      <c r="B42" s="268"/>
      <c r="C42" s="268"/>
      <c r="D42" s="268" t="s">
        <v>1458</v>
      </c>
      <c r="E42" s="268"/>
      <c r="F42" s="268"/>
      <c r="G42" s="199" t="s">
        <v>1459</v>
      </c>
      <c r="H42" s="199" t="s">
        <v>1460</v>
      </c>
      <c r="I42" s="199" t="s">
        <v>1458</v>
      </c>
      <c r="J42" s="199" t="s">
        <v>1459</v>
      </c>
      <c r="K42" s="199" t="s">
        <v>1460</v>
      </c>
      <c r="L42" s="199" t="s">
        <v>1461</v>
      </c>
      <c r="M42" s="199" t="s">
        <v>1462</v>
      </c>
      <c r="N42" s="199" t="s">
        <v>1463</v>
      </c>
      <c r="O42" s="199" t="s">
        <v>1464</v>
      </c>
      <c r="P42" s="199" t="s">
        <v>1465</v>
      </c>
      <c r="Q42" s="199" t="s">
        <v>1466</v>
      </c>
      <c r="R42" s="199" t="s">
        <v>1467</v>
      </c>
      <c r="S42" s="199" t="s">
        <v>1468</v>
      </c>
      <c r="T42" s="199" t="s">
        <v>1469</v>
      </c>
      <c r="U42" s="199" t="s">
        <v>1470</v>
      </c>
      <c r="V42" s="199" t="s">
        <v>1471</v>
      </c>
      <c r="W42" s="199" t="s">
        <v>1472</v>
      </c>
      <c r="X42" s="201">
        <v>44678</v>
      </c>
      <c r="Y42" s="201">
        <v>21336</v>
      </c>
      <c r="Z42" s="201">
        <v>23342</v>
      </c>
    </row>
    <row r="43" spans="1:26" ht="12" customHeight="1">
      <c r="A43" s="268" t="s">
        <v>1473</v>
      </c>
      <c r="B43" s="268"/>
      <c r="C43" s="268"/>
      <c r="D43" s="268" t="s">
        <v>1474</v>
      </c>
      <c r="E43" s="268"/>
      <c r="F43" s="268"/>
      <c r="G43" s="199" t="s">
        <v>1475</v>
      </c>
      <c r="H43" s="199" t="s">
        <v>1476</v>
      </c>
      <c r="I43" s="199" t="s">
        <v>1474</v>
      </c>
      <c r="J43" s="199" t="s">
        <v>1475</v>
      </c>
      <c r="K43" s="199" t="s">
        <v>1476</v>
      </c>
      <c r="L43" s="199" t="s">
        <v>1477</v>
      </c>
      <c r="M43" s="199" t="s">
        <v>1478</v>
      </c>
      <c r="N43" s="199" t="s">
        <v>1479</v>
      </c>
      <c r="O43" s="199" t="s">
        <v>1480</v>
      </c>
      <c r="P43" s="199" t="s">
        <v>1481</v>
      </c>
      <c r="Q43" s="199" t="s">
        <v>1482</v>
      </c>
      <c r="R43" s="199" t="s">
        <v>1483</v>
      </c>
      <c r="S43" s="199" t="s">
        <v>1484</v>
      </c>
      <c r="T43" s="199" t="s">
        <v>1485</v>
      </c>
      <c r="U43" s="199" t="s">
        <v>1486</v>
      </c>
      <c r="V43" s="199" t="s">
        <v>1487</v>
      </c>
      <c r="W43" s="199" t="s">
        <v>1488</v>
      </c>
      <c r="X43" s="201">
        <v>45388</v>
      </c>
      <c r="Y43" s="201">
        <v>21680</v>
      </c>
      <c r="Z43" s="201">
        <v>23708</v>
      </c>
    </row>
    <row r="44" spans="1:26" ht="12" customHeight="1">
      <c r="A44" s="268" t="s">
        <v>1489</v>
      </c>
      <c r="B44" s="268"/>
      <c r="C44" s="268"/>
      <c r="D44" s="268" t="s">
        <v>1490</v>
      </c>
      <c r="E44" s="268"/>
      <c r="F44" s="268"/>
      <c r="G44" s="199" t="s">
        <v>1491</v>
      </c>
      <c r="H44" s="199" t="s">
        <v>1492</v>
      </c>
      <c r="I44" s="199" t="s">
        <v>1493</v>
      </c>
      <c r="J44" s="199" t="s">
        <v>1491</v>
      </c>
      <c r="K44" s="199" t="s">
        <v>1494</v>
      </c>
      <c r="L44" s="199" t="s">
        <v>1495</v>
      </c>
      <c r="M44" s="199" t="s">
        <v>1496</v>
      </c>
      <c r="N44" s="199" t="s">
        <v>1497</v>
      </c>
      <c r="O44" s="199" t="s">
        <v>1498</v>
      </c>
      <c r="P44" s="199" t="s">
        <v>1499</v>
      </c>
      <c r="Q44" s="199" t="s">
        <v>1403</v>
      </c>
      <c r="R44" s="199" t="s">
        <v>1500</v>
      </c>
      <c r="S44" s="199" t="s">
        <v>1501</v>
      </c>
      <c r="T44" s="199" t="s">
        <v>1311</v>
      </c>
      <c r="U44" s="199" t="s">
        <v>1502</v>
      </c>
      <c r="V44" s="199" t="s">
        <v>1503</v>
      </c>
      <c r="W44" s="199" t="s">
        <v>1421</v>
      </c>
      <c r="X44" s="201">
        <v>45314</v>
      </c>
      <c r="Y44" s="201">
        <v>21803</v>
      </c>
      <c r="Z44" s="201">
        <v>23511</v>
      </c>
    </row>
    <row r="45" spans="1:26" ht="12" customHeight="1">
      <c r="A45" s="268" t="s">
        <v>1504</v>
      </c>
      <c r="B45" s="268"/>
      <c r="C45" s="268"/>
      <c r="D45" s="268" t="s">
        <v>1505</v>
      </c>
      <c r="E45" s="268"/>
      <c r="F45" s="268"/>
      <c r="G45" s="199" t="s">
        <v>1506</v>
      </c>
      <c r="H45" s="199" t="s">
        <v>1507</v>
      </c>
      <c r="I45" s="199" t="s">
        <v>1508</v>
      </c>
      <c r="J45" s="199" t="s">
        <v>1509</v>
      </c>
      <c r="K45" s="199" t="s">
        <v>1510</v>
      </c>
      <c r="L45" s="199" t="s">
        <v>1511</v>
      </c>
      <c r="M45" s="199" t="s">
        <v>1512</v>
      </c>
      <c r="N45" s="199" t="s">
        <v>1513</v>
      </c>
      <c r="O45" s="199" t="s">
        <v>1514</v>
      </c>
      <c r="P45" s="199" t="s">
        <v>1515</v>
      </c>
      <c r="Q45" s="199" t="s">
        <v>1516</v>
      </c>
      <c r="R45" s="199" t="s">
        <v>889</v>
      </c>
      <c r="S45" s="199" t="s">
        <v>1517</v>
      </c>
      <c r="T45" s="199" t="s">
        <v>1518</v>
      </c>
      <c r="U45" s="199" t="s">
        <v>1519</v>
      </c>
      <c r="V45" s="199" t="s">
        <v>1520</v>
      </c>
      <c r="W45" s="199" t="s">
        <v>1276</v>
      </c>
      <c r="X45" s="201">
        <v>44790</v>
      </c>
      <c r="Y45" s="201">
        <v>21460</v>
      </c>
      <c r="Z45" s="201">
        <v>23330</v>
      </c>
    </row>
    <row r="46" spans="1:26" ht="12" customHeight="1">
      <c r="A46" s="268" t="s">
        <v>1521</v>
      </c>
      <c r="B46" s="268"/>
      <c r="C46" s="268"/>
      <c r="D46" s="268" t="s">
        <v>1522</v>
      </c>
      <c r="E46" s="268"/>
      <c r="F46" s="268"/>
      <c r="G46" s="199" t="s">
        <v>1307</v>
      </c>
      <c r="H46" s="199" t="s">
        <v>1523</v>
      </c>
      <c r="I46" s="199" t="s">
        <v>1524</v>
      </c>
      <c r="J46" s="199" t="s">
        <v>1525</v>
      </c>
      <c r="K46" s="199" t="s">
        <v>1523</v>
      </c>
      <c r="L46" s="199" t="s">
        <v>1526</v>
      </c>
      <c r="M46" s="199" t="s">
        <v>1527</v>
      </c>
      <c r="N46" s="199" t="s">
        <v>1528</v>
      </c>
      <c r="O46" s="199" t="s">
        <v>1529</v>
      </c>
      <c r="P46" s="199" t="s">
        <v>1530</v>
      </c>
      <c r="Q46" s="199" t="s">
        <v>1531</v>
      </c>
      <c r="R46" s="199" t="s">
        <v>1532</v>
      </c>
      <c r="S46" s="199" t="s">
        <v>1533</v>
      </c>
      <c r="T46" s="199" t="s">
        <v>1534</v>
      </c>
      <c r="U46" s="199" t="s">
        <v>1535</v>
      </c>
      <c r="V46" s="199" t="s">
        <v>1536</v>
      </c>
      <c r="W46" s="199" t="s">
        <v>1537</v>
      </c>
      <c r="X46" s="201">
        <v>44943</v>
      </c>
      <c r="Y46" s="201">
        <v>21437</v>
      </c>
      <c r="Z46" s="201">
        <v>23506</v>
      </c>
    </row>
    <row r="47" spans="1:26" ht="12" customHeight="1">
      <c r="A47" s="268" t="s">
        <v>1538</v>
      </c>
      <c r="B47" s="268"/>
      <c r="C47" s="268"/>
      <c r="D47" s="268" t="s">
        <v>1539</v>
      </c>
      <c r="E47" s="268"/>
      <c r="F47" s="268"/>
      <c r="G47" s="199" t="s">
        <v>1540</v>
      </c>
      <c r="H47" s="199" t="s">
        <v>1140</v>
      </c>
      <c r="I47" s="199" t="s">
        <v>1539</v>
      </c>
      <c r="J47" s="199" t="s">
        <v>1540</v>
      </c>
      <c r="K47" s="199" t="s">
        <v>1140</v>
      </c>
      <c r="L47" s="199" t="s">
        <v>1541</v>
      </c>
      <c r="M47" s="199" t="s">
        <v>1542</v>
      </c>
      <c r="N47" s="199" t="s">
        <v>1543</v>
      </c>
      <c r="O47" s="199" t="s">
        <v>1544</v>
      </c>
      <c r="P47" s="199" t="s">
        <v>1545</v>
      </c>
      <c r="Q47" s="199" t="s">
        <v>1546</v>
      </c>
      <c r="R47" s="199" t="s">
        <v>1547</v>
      </c>
      <c r="S47" s="199" t="s">
        <v>1548</v>
      </c>
      <c r="T47" s="199" t="s">
        <v>1549</v>
      </c>
      <c r="U47" s="199" t="s">
        <v>1550</v>
      </c>
      <c r="V47" s="199" t="s">
        <v>1551</v>
      </c>
      <c r="W47" s="199" t="s">
        <v>1552</v>
      </c>
      <c r="X47" s="201">
        <v>43943</v>
      </c>
      <c r="Y47" s="201">
        <v>20848</v>
      </c>
      <c r="Z47" s="201">
        <v>23095</v>
      </c>
    </row>
    <row r="48" spans="1:26" ht="12" customHeight="1">
      <c r="A48" s="268" t="s">
        <v>1553</v>
      </c>
      <c r="B48" s="268"/>
      <c r="C48" s="268"/>
      <c r="D48" s="268" t="s">
        <v>1554</v>
      </c>
      <c r="E48" s="268"/>
      <c r="F48" s="268"/>
      <c r="G48" s="199" t="s">
        <v>1555</v>
      </c>
      <c r="H48" s="199" t="s">
        <v>1556</v>
      </c>
      <c r="I48" s="199" t="s">
        <v>1554</v>
      </c>
      <c r="J48" s="199" t="s">
        <v>1555</v>
      </c>
      <c r="K48" s="199" t="s">
        <v>1556</v>
      </c>
      <c r="L48" s="199" t="s">
        <v>1557</v>
      </c>
      <c r="M48" s="199" t="s">
        <v>1558</v>
      </c>
      <c r="N48" s="199" t="s">
        <v>1559</v>
      </c>
      <c r="O48" s="199" t="s">
        <v>1560</v>
      </c>
      <c r="P48" s="199" t="s">
        <v>1450</v>
      </c>
      <c r="Q48" s="199" t="s">
        <v>1561</v>
      </c>
      <c r="R48" s="199" t="s">
        <v>1562</v>
      </c>
      <c r="S48" s="199" t="s">
        <v>1563</v>
      </c>
      <c r="T48" s="199" t="s">
        <v>1564</v>
      </c>
      <c r="U48" s="199" t="s">
        <v>1565</v>
      </c>
      <c r="V48" s="199" t="s">
        <v>1566</v>
      </c>
      <c r="W48" s="199" t="s">
        <v>1567</v>
      </c>
      <c r="X48" s="201">
        <v>43881</v>
      </c>
      <c r="Y48" s="201">
        <v>21200</v>
      </c>
      <c r="Z48" s="201">
        <v>22681</v>
      </c>
    </row>
    <row r="49" spans="1:26" ht="12" customHeight="1">
      <c r="A49" s="268" t="s">
        <v>1568</v>
      </c>
      <c r="B49" s="268"/>
      <c r="C49" s="268"/>
      <c r="D49" s="268" t="s">
        <v>1569</v>
      </c>
      <c r="E49" s="268"/>
      <c r="F49" s="268"/>
      <c r="G49" s="199" t="s">
        <v>1387</v>
      </c>
      <c r="H49" s="199" t="s">
        <v>1570</v>
      </c>
      <c r="I49" s="199" t="s">
        <v>1569</v>
      </c>
      <c r="J49" s="199" t="s">
        <v>1387</v>
      </c>
      <c r="K49" s="199" t="s">
        <v>1570</v>
      </c>
      <c r="L49" s="199" t="s">
        <v>1571</v>
      </c>
      <c r="M49" s="199" t="s">
        <v>1572</v>
      </c>
      <c r="N49" s="199" t="s">
        <v>1573</v>
      </c>
      <c r="O49" s="199" t="s">
        <v>1574</v>
      </c>
      <c r="P49" s="199" t="s">
        <v>1051</v>
      </c>
      <c r="Q49" s="199" t="s">
        <v>1575</v>
      </c>
      <c r="R49" s="199" t="s">
        <v>1576</v>
      </c>
      <c r="S49" s="199" t="s">
        <v>1577</v>
      </c>
      <c r="T49" s="199" t="s">
        <v>1578</v>
      </c>
      <c r="U49" s="199" t="s">
        <v>1579</v>
      </c>
      <c r="V49" s="199" t="s">
        <v>1580</v>
      </c>
      <c r="W49" s="199" t="s">
        <v>1581</v>
      </c>
      <c r="X49" s="201">
        <v>45321</v>
      </c>
      <c r="Y49" s="201">
        <v>21844</v>
      </c>
      <c r="Z49" s="201">
        <v>23477</v>
      </c>
    </row>
    <row r="50" spans="1:26" ht="12" customHeight="1">
      <c r="A50" s="268" t="s">
        <v>1582</v>
      </c>
      <c r="B50" s="268"/>
      <c r="C50" s="268"/>
      <c r="D50" s="268" t="s">
        <v>1583</v>
      </c>
      <c r="E50" s="268"/>
      <c r="F50" s="268"/>
      <c r="G50" s="199" t="s">
        <v>1584</v>
      </c>
      <c r="H50" s="199" t="s">
        <v>1585</v>
      </c>
      <c r="I50" s="199" t="s">
        <v>1583</v>
      </c>
      <c r="J50" s="199" t="s">
        <v>1584</v>
      </c>
      <c r="K50" s="199" t="s">
        <v>1585</v>
      </c>
      <c r="L50" s="199" t="s">
        <v>1586</v>
      </c>
      <c r="M50" s="199" t="s">
        <v>1587</v>
      </c>
      <c r="N50" s="199" t="s">
        <v>1588</v>
      </c>
      <c r="O50" s="199" t="s">
        <v>1589</v>
      </c>
      <c r="P50" s="199" t="s">
        <v>1590</v>
      </c>
      <c r="Q50" s="199" t="s">
        <v>1591</v>
      </c>
      <c r="R50" s="199" t="s">
        <v>1592</v>
      </c>
      <c r="S50" s="199" t="s">
        <v>1593</v>
      </c>
      <c r="T50" s="199" t="s">
        <v>1594</v>
      </c>
      <c r="U50" s="199" t="s">
        <v>1595</v>
      </c>
      <c r="V50" s="199" t="s">
        <v>1596</v>
      </c>
      <c r="W50" s="199" t="s">
        <v>1597</v>
      </c>
      <c r="X50" s="201">
        <v>46783</v>
      </c>
      <c r="Y50" s="201">
        <v>22517</v>
      </c>
      <c r="Z50" s="201">
        <v>24266</v>
      </c>
    </row>
    <row r="51" spans="1:26" ht="12" customHeight="1">
      <c r="A51" s="268" t="s">
        <v>1598</v>
      </c>
      <c r="B51" s="268"/>
      <c r="C51" s="268"/>
      <c r="D51" s="268" t="s">
        <v>1361</v>
      </c>
      <c r="E51" s="268"/>
      <c r="F51" s="268"/>
      <c r="G51" s="199" t="s">
        <v>1599</v>
      </c>
      <c r="H51" s="199" t="s">
        <v>1600</v>
      </c>
      <c r="I51" s="199" t="s">
        <v>1361</v>
      </c>
      <c r="J51" s="199" t="s">
        <v>1599</v>
      </c>
      <c r="K51" s="199" t="s">
        <v>1600</v>
      </c>
      <c r="L51" s="199" t="s">
        <v>1601</v>
      </c>
      <c r="M51" s="199" t="s">
        <v>1602</v>
      </c>
      <c r="N51" s="199" t="s">
        <v>1603</v>
      </c>
      <c r="O51" s="199" t="s">
        <v>1604</v>
      </c>
      <c r="P51" s="199" t="s">
        <v>1605</v>
      </c>
      <c r="Q51" s="199" t="s">
        <v>1606</v>
      </c>
      <c r="R51" s="199" t="s">
        <v>1607</v>
      </c>
      <c r="S51" s="199" t="s">
        <v>1608</v>
      </c>
      <c r="T51" s="199" t="s">
        <v>1609</v>
      </c>
      <c r="U51" s="199" t="s">
        <v>1610</v>
      </c>
      <c r="V51" s="199" t="s">
        <v>1611</v>
      </c>
      <c r="W51" s="199" t="s">
        <v>1612</v>
      </c>
      <c r="X51" s="201">
        <v>46718</v>
      </c>
      <c r="Y51" s="201">
        <v>22353</v>
      </c>
      <c r="Z51" s="201">
        <v>24365</v>
      </c>
    </row>
    <row r="52" spans="1:26" ht="12" customHeight="1">
      <c r="A52" s="268" t="s">
        <v>1613</v>
      </c>
      <c r="B52" s="268"/>
      <c r="C52" s="268"/>
      <c r="D52" s="268" t="s">
        <v>1614</v>
      </c>
      <c r="E52" s="268"/>
      <c r="F52" s="268"/>
      <c r="G52" s="199" t="s">
        <v>1615</v>
      </c>
      <c r="H52" s="199" t="s">
        <v>1616</v>
      </c>
      <c r="I52" s="199" t="s">
        <v>1617</v>
      </c>
      <c r="J52" s="199" t="s">
        <v>1028</v>
      </c>
      <c r="K52" s="199" t="s">
        <v>1616</v>
      </c>
      <c r="L52" s="199" t="s">
        <v>1618</v>
      </c>
      <c r="M52" s="199" t="s">
        <v>1619</v>
      </c>
      <c r="N52" s="199" t="s">
        <v>1620</v>
      </c>
      <c r="O52" s="199" t="s">
        <v>1621</v>
      </c>
      <c r="P52" s="199" t="s">
        <v>1622</v>
      </c>
      <c r="Q52" s="199" t="s">
        <v>1623</v>
      </c>
      <c r="R52" s="199" t="s">
        <v>1624</v>
      </c>
      <c r="S52" s="199" t="s">
        <v>1625</v>
      </c>
      <c r="T52" s="199" t="s">
        <v>1626</v>
      </c>
      <c r="U52" s="199" t="s">
        <v>1627</v>
      </c>
      <c r="V52" s="199" t="s">
        <v>1628</v>
      </c>
      <c r="W52" s="199" t="s">
        <v>1629</v>
      </c>
      <c r="X52" s="201">
        <v>44670</v>
      </c>
      <c r="Y52" s="201">
        <v>21478</v>
      </c>
      <c r="Z52" s="201">
        <v>23192</v>
      </c>
    </row>
    <row r="53" spans="1:26" ht="12" customHeight="1">
      <c r="A53" s="268" t="s">
        <v>1630</v>
      </c>
      <c r="B53" s="268"/>
      <c r="C53" s="268"/>
      <c r="D53" s="268" t="s">
        <v>1631</v>
      </c>
      <c r="E53" s="268"/>
      <c r="F53" s="268"/>
      <c r="G53" s="199" t="s">
        <v>1632</v>
      </c>
      <c r="H53" s="199" t="s">
        <v>1633</v>
      </c>
      <c r="I53" s="199" t="s">
        <v>1634</v>
      </c>
      <c r="J53" s="199" t="s">
        <v>1635</v>
      </c>
      <c r="K53" s="199" t="s">
        <v>1633</v>
      </c>
      <c r="L53" s="199" t="s">
        <v>1636</v>
      </c>
      <c r="M53" s="199" t="s">
        <v>1637</v>
      </c>
      <c r="N53" s="199" t="s">
        <v>1638</v>
      </c>
      <c r="O53" s="199" t="s">
        <v>1639</v>
      </c>
      <c r="P53" s="199" t="s">
        <v>1333</v>
      </c>
      <c r="Q53" s="199" t="s">
        <v>1640</v>
      </c>
      <c r="R53" s="199" t="s">
        <v>1641</v>
      </c>
      <c r="S53" s="199" t="s">
        <v>1642</v>
      </c>
      <c r="T53" s="199" t="s">
        <v>1643</v>
      </c>
      <c r="U53" s="199" t="s">
        <v>1644</v>
      </c>
      <c r="V53" s="199" t="s">
        <v>1645</v>
      </c>
      <c r="W53" s="199" t="s">
        <v>1646</v>
      </c>
      <c r="X53" s="201">
        <v>44363</v>
      </c>
      <c r="Y53" s="201">
        <v>21188</v>
      </c>
      <c r="Z53" s="201">
        <v>23175</v>
      </c>
    </row>
    <row r="54" spans="1:26" ht="12" customHeight="1">
      <c r="A54" s="268" t="s">
        <v>1647</v>
      </c>
      <c r="B54" s="268"/>
      <c r="C54" s="268"/>
      <c r="D54" s="268" t="s">
        <v>1648</v>
      </c>
      <c r="E54" s="268"/>
      <c r="F54" s="268"/>
      <c r="G54" s="199" t="s">
        <v>1649</v>
      </c>
      <c r="H54" s="199" t="s">
        <v>1650</v>
      </c>
      <c r="I54" s="199" t="s">
        <v>1648</v>
      </c>
      <c r="J54" s="199" t="s">
        <v>1649</v>
      </c>
      <c r="K54" s="199" t="s">
        <v>1650</v>
      </c>
      <c r="L54" s="199" t="s">
        <v>1651</v>
      </c>
      <c r="M54" s="199" t="s">
        <v>1652</v>
      </c>
      <c r="N54" s="199" t="s">
        <v>1653</v>
      </c>
      <c r="O54" s="199" t="s">
        <v>1654</v>
      </c>
      <c r="P54" s="199" t="s">
        <v>1655</v>
      </c>
      <c r="Q54" s="199" t="s">
        <v>1656</v>
      </c>
      <c r="R54" s="199" t="s">
        <v>1657</v>
      </c>
      <c r="S54" s="199" t="s">
        <v>1658</v>
      </c>
      <c r="T54" s="199" t="s">
        <v>1659</v>
      </c>
      <c r="U54" s="199" t="s">
        <v>1660</v>
      </c>
      <c r="V54" s="199" t="s">
        <v>1661</v>
      </c>
      <c r="W54" s="199" t="s">
        <v>1662</v>
      </c>
      <c r="X54" s="201">
        <v>45556</v>
      </c>
      <c r="Y54" s="201">
        <v>21606</v>
      </c>
      <c r="Z54" s="201">
        <v>23950</v>
      </c>
    </row>
    <row r="55" spans="1:26" ht="12" customHeight="1">
      <c r="A55" s="268" t="s">
        <v>1663</v>
      </c>
      <c r="B55" s="268"/>
      <c r="C55" s="268"/>
      <c r="D55" s="268" t="s">
        <v>1664</v>
      </c>
      <c r="E55" s="268"/>
      <c r="F55" s="268"/>
      <c r="G55" s="199" t="s">
        <v>1665</v>
      </c>
      <c r="H55" s="199" t="s">
        <v>1666</v>
      </c>
      <c r="I55" s="199" t="s">
        <v>1664</v>
      </c>
      <c r="J55" s="199" t="s">
        <v>1665</v>
      </c>
      <c r="K55" s="199" t="s">
        <v>1666</v>
      </c>
      <c r="L55" s="199" t="s">
        <v>1667</v>
      </c>
      <c r="M55" s="199" t="s">
        <v>1668</v>
      </c>
      <c r="N55" s="199" t="s">
        <v>1669</v>
      </c>
      <c r="O55" s="199" t="s">
        <v>1670</v>
      </c>
      <c r="P55" s="199" t="s">
        <v>1481</v>
      </c>
      <c r="Q55" s="199" t="s">
        <v>1671</v>
      </c>
      <c r="R55" s="199" t="s">
        <v>1672</v>
      </c>
      <c r="S55" s="199" t="s">
        <v>1673</v>
      </c>
      <c r="T55" s="199" t="s">
        <v>1674</v>
      </c>
      <c r="U55" s="199" t="s">
        <v>1675</v>
      </c>
      <c r="V55" s="199" t="s">
        <v>1676</v>
      </c>
      <c r="W55" s="199" t="s">
        <v>1677</v>
      </c>
      <c r="X55" s="201">
        <v>47336</v>
      </c>
      <c r="Y55" s="201">
        <v>22281</v>
      </c>
      <c r="Z55" s="201">
        <v>25055</v>
      </c>
    </row>
    <row r="56" spans="1:26" ht="12" customHeight="1">
      <c r="A56" s="268" t="s">
        <v>1678</v>
      </c>
      <c r="B56" s="268"/>
      <c r="C56" s="268"/>
      <c r="D56" s="268" t="s">
        <v>1679</v>
      </c>
      <c r="E56" s="268"/>
      <c r="F56" s="268"/>
      <c r="G56" s="199" t="s">
        <v>1680</v>
      </c>
      <c r="H56" s="199" t="s">
        <v>1681</v>
      </c>
      <c r="I56" s="199" t="s">
        <v>1682</v>
      </c>
      <c r="J56" s="199" t="s">
        <v>1683</v>
      </c>
      <c r="K56" s="199" t="s">
        <v>1681</v>
      </c>
      <c r="L56" s="199" t="s">
        <v>1684</v>
      </c>
      <c r="M56" s="199" t="s">
        <v>1685</v>
      </c>
      <c r="N56" s="199" t="s">
        <v>1686</v>
      </c>
      <c r="O56" s="199" t="s">
        <v>1687</v>
      </c>
      <c r="P56" s="199" t="s">
        <v>1688</v>
      </c>
      <c r="Q56" s="199" t="s">
        <v>1689</v>
      </c>
      <c r="R56" s="199" t="s">
        <v>1690</v>
      </c>
      <c r="S56" s="199" t="s">
        <v>1691</v>
      </c>
      <c r="T56" s="199" t="s">
        <v>1692</v>
      </c>
      <c r="U56" s="199" t="s">
        <v>1693</v>
      </c>
      <c r="V56" s="199" t="s">
        <v>1694</v>
      </c>
      <c r="W56" s="199" t="s">
        <v>1695</v>
      </c>
      <c r="X56" s="201">
        <v>48035</v>
      </c>
      <c r="Y56" s="201">
        <v>22580</v>
      </c>
      <c r="Z56" s="201">
        <v>25455</v>
      </c>
    </row>
    <row r="57" spans="1:26" ht="12" customHeight="1">
      <c r="A57" s="268" t="s">
        <v>1696</v>
      </c>
      <c r="B57" s="268"/>
      <c r="C57" s="268"/>
      <c r="D57" s="268" t="s">
        <v>1697</v>
      </c>
      <c r="E57" s="268"/>
      <c r="F57" s="268"/>
      <c r="G57" s="199" t="s">
        <v>1698</v>
      </c>
      <c r="H57" s="199" t="s">
        <v>1699</v>
      </c>
      <c r="I57" s="199" t="s">
        <v>1697</v>
      </c>
      <c r="J57" s="199" t="s">
        <v>1698</v>
      </c>
      <c r="K57" s="199" t="s">
        <v>1699</v>
      </c>
      <c r="L57" s="199" t="s">
        <v>1700</v>
      </c>
      <c r="M57" s="199" t="s">
        <v>1701</v>
      </c>
      <c r="N57" s="199" t="s">
        <v>1702</v>
      </c>
      <c r="O57" s="199" t="s">
        <v>1703</v>
      </c>
      <c r="P57" s="199" t="s">
        <v>1704</v>
      </c>
      <c r="Q57" s="199" t="s">
        <v>1705</v>
      </c>
      <c r="R57" s="199" t="s">
        <v>1706</v>
      </c>
      <c r="S57" s="199" t="s">
        <v>1707</v>
      </c>
      <c r="T57" s="199" t="s">
        <v>1708</v>
      </c>
      <c r="U57" s="199" t="s">
        <v>1709</v>
      </c>
      <c r="V57" s="199" t="s">
        <v>1710</v>
      </c>
      <c r="W57" s="199" t="s">
        <v>1711</v>
      </c>
      <c r="X57" s="201">
        <v>47565</v>
      </c>
      <c r="Y57" s="201">
        <v>22215</v>
      </c>
      <c r="Z57" s="201">
        <v>25350</v>
      </c>
    </row>
    <row r="58" spans="1:26" ht="12" customHeight="1">
      <c r="A58" s="268" t="s">
        <v>1712</v>
      </c>
      <c r="B58" s="268"/>
      <c r="C58" s="268"/>
      <c r="D58" s="268" t="s">
        <v>1713</v>
      </c>
      <c r="E58" s="268"/>
      <c r="F58" s="268"/>
      <c r="G58" s="199" t="s">
        <v>1714</v>
      </c>
      <c r="H58" s="199" t="s">
        <v>1715</v>
      </c>
      <c r="I58" s="199" t="s">
        <v>1716</v>
      </c>
      <c r="J58" s="199" t="s">
        <v>1717</v>
      </c>
      <c r="K58" s="199" t="s">
        <v>1718</v>
      </c>
      <c r="L58" s="199" t="s">
        <v>1719</v>
      </c>
      <c r="M58" s="199" t="s">
        <v>1720</v>
      </c>
      <c r="N58" s="199" t="s">
        <v>1721</v>
      </c>
      <c r="O58" s="199" t="s">
        <v>1722</v>
      </c>
      <c r="P58" s="199" t="s">
        <v>1723</v>
      </c>
      <c r="Q58" s="199" t="s">
        <v>1724</v>
      </c>
      <c r="R58" s="199" t="s">
        <v>1725</v>
      </c>
      <c r="S58" s="199" t="s">
        <v>1726</v>
      </c>
      <c r="T58" s="199" t="s">
        <v>1727</v>
      </c>
      <c r="U58" s="199" t="s">
        <v>1728</v>
      </c>
      <c r="V58" s="199" t="s">
        <v>1729</v>
      </c>
      <c r="W58" s="199" t="s">
        <v>1730</v>
      </c>
      <c r="X58" s="201">
        <v>46915</v>
      </c>
      <c r="Y58" s="201">
        <v>21793</v>
      </c>
      <c r="Z58" s="201">
        <v>25122</v>
      </c>
    </row>
    <row r="59" spans="1:26" ht="12" customHeight="1">
      <c r="A59" s="268" t="s">
        <v>1731</v>
      </c>
      <c r="B59" s="268"/>
      <c r="C59" s="268"/>
      <c r="D59" s="268" t="s">
        <v>1732</v>
      </c>
      <c r="E59" s="268"/>
      <c r="F59" s="268"/>
      <c r="G59" s="199" t="s">
        <v>1733</v>
      </c>
      <c r="H59" s="199" t="s">
        <v>1734</v>
      </c>
      <c r="I59" s="199" t="s">
        <v>1569</v>
      </c>
      <c r="J59" s="199" t="s">
        <v>1735</v>
      </c>
      <c r="K59" s="199" t="s">
        <v>1734</v>
      </c>
      <c r="L59" s="199" t="s">
        <v>1736</v>
      </c>
      <c r="M59" s="199" t="s">
        <v>1737</v>
      </c>
      <c r="N59" s="199" t="s">
        <v>1738</v>
      </c>
      <c r="O59" s="199" t="s">
        <v>1739</v>
      </c>
      <c r="P59" s="199" t="s">
        <v>1740</v>
      </c>
      <c r="Q59" s="199" t="s">
        <v>1741</v>
      </c>
      <c r="R59" s="199" t="s">
        <v>1742</v>
      </c>
      <c r="S59" s="199" t="s">
        <v>1743</v>
      </c>
      <c r="T59" s="199" t="s">
        <v>1669</v>
      </c>
      <c r="U59" s="199" t="s">
        <v>1744</v>
      </c>
      <c r="V59" s="199" t="s">
        <v>1745</v>
      </c>
      <c r="W59" s="199" t="s">
        <v>1746</v>
      </c>
      <c r="X59" s="201">
        <v>45960</v>
      </c>
      <c r="Y59" s="201">
        <v>21359</v>
      </c>
      <c r="Z59" s="201">
        <v>24601</v>
      </c>
    </row>
    <row r="60" spans="1:26" ht="12" customHeight="1">
      <c r="A60" s="268" t="s">
        <v>1748</v>
      </c>
      <c r="B60" s="268"/>
      <c r="C60" s="268"/>
      <c r="D60" s="268" t="s">
        <v>1366</v>
      </c>
      <c r="E60" s="268"/>
      <c r="F60" s="268"/>
      <c r="G60" s="199" t="s">
        <v>1749</v>
      </c>
      <c r="H60" s="199" t="s">
        <v>1750</v>
      </c>
      <c r="I60" s="199" t="s">
        <v>1751</v>
      </c>
      <c r="J60" s="199" t="s">
        <v>1752</v>
      </c>
      <c r="K60" s="199" t="s">
        <v>1753</v>
      </c>
      <c r="L60" s="199" t="s">
        <v>1754</v>
      </c>
      <c r="M60" s="199" t="s">
        <v>1755</v>
      </c>
      <c r="N60" s="199" t="s">
        <v>1756</v>
      </c>
      <c r="O60" s="199" t="s">
        <v>1757</v>
      </c>
      <c r="P60" s="199" t="s">
        <v>1758</v>
      </c>
      <c r="Q60" s="199" t="s">
        <v>1759</v>
      </c>
      <c r="R60" s="199" t="s">
        <v>1760</v>
      </c>
      <c r="S60" s="199" t="s">
        <v>1761</v>
      </c>
      <c r="T60" s="199" t="s">
        <v>1762</v>
      </c>
      <c r="U60" s="199" t="s">
        <v>1725</v>
      </c>
      <c r="V60" s="199" t="s">
        <v>1763</v>
      </c>
      <c r="W60" s="199" t="s">
        <v>1122</v>
      </c>
      <c r="X60" s="201">
        <v>46399</v>
      </c>
      <c r="Y60" s="201">
        <v>21526</v>
      </c>
      <c r="Z60" s="201">
        <v>24873</v>
      </c>
    </row>
    <row r="61" spans="1:26" ht="12" customHeight="1">
      <c r="A61" s="268" t="s">
        <v>1764</v>
      </c>
      <c r="B61" s="268"/>
      <c r="C61" s="268"/>
      <c r="D61" s="268" t="s">
        <v>1765</v>
      </c>
      <c r="E61" s="268"/>
      <c r="F61" s="268"/>
      <c r="G61" s="199" t="s">
        <v>870</v>
      </c>
      <c r="H61" s="199" t="s">
        <v>1766</v>
      </c>
      <c r="I61" s="199" t="s">
        <v>1767</v>
      </c>
      <c r="J61" s="199" t="s">
        <v>1768</v>
      </c>
      <c r="K61" s="199" t="s">
        <v>1766</v>
      </c>
      <c r="L61" s="199" t="s">
        <v>1769</v>
      </c>
      <c r="M61" s="199" t="s">
        <v>1770</v>
      </c>
      <c r="N61" s="199" t="s">
        <v>1771</v>
      </c>
      <c r="O61" s="199" t="s">
        <v>1772</v>
      </c>
      <c r="P61" s="199" t="s">
        <v>1773</v>
      </c>
      <c r="Q61" s="199" t="s">
        <v>1774</v>
      </c>
      <c r="R61" s="199" t="s">
        <v>1775</v>
      </c>
      <c r="S61" s="199" t="s">
        <v>1776</v>
      </c>
      <c r="T61" s="199" t="s">
        <v>1747</v>
      </c>
      <c r="U61" s="199" t="s">
        <v>1777</v>
      </c>
      <c r="V61" s="199" t="s">
        <v>1778</v>
      </c>
      <c r="W61" s="199" t="s">
        <v>1779</v>
      </c>
      <c r="X61" s="201">
        <v>47064</v>
      </c>
      <c r="Y61" s="201">
        <v>21770</v>
      </c>
      <c r="Z61" s="201">
        <v>25294</v>
      </c>
    </row>
    <row r="62" spans="1:26" ht="12" customHeight="1">
      <c r="A62" s="268" t="s">
        <v>1780</v>
      </c>
      <c r="B62" s="268"/>
      <c r="C62" s="268"/>
      <c r="D62" s="268" t="s">
        <v>1781</v>
      </c>
      <c r="E62" s="268"/>
      <c r="F62" s="268"/>
      <c r="G62" s="199" t="s">
        <v>1782</v>
      </c>
      <c r="H62" s="199" t="s">
        <v>1783</v>
      </c>
      <c r="I62" s="199" t="s">
        <v>1784</v>
      </c>
      <c r="J62" s="199" t="s">
        <v>1785</v>
      </c>
      <c r="K62" s="199" t="s">
        <v>1783</v>
      </c>
      <c r="L62" s="199" t="s">
        <v>1786</v>
      </c>
      <c r="M62" s="199" t="s">
        <v>1787</v>
      </c>
      <c r="N62" s="199" t="s">
        <v>1561</v>
      </c>
      <c r="O62" s="199" t="s">
        <v>1788</v>
      </c>
      <c r="P62" s="199" t="s">
        <v>1789</v>
      </c>
      <c r="Q62" s="199" t="s">
        <v>1790</v>
      </c>
      <c r="R62" s="199" t="s">
        <v>1791</v>
      </c>
      <c r="S62" s="199" t="s">
        <v>1792</v>
      </c>
      <c r="T62" s="199" t="s">
        <v>1793</v>
      </c>
      <c r="U62" s="199" t="s">
        <v>1794</v>
      </c>
      <c r="V62" s="199" t="s">
        <v>1795</v>
      </c>
      <c r="W62" s="199" t="s">
        <v>1796</v>
      </c>
      <c r="X62" s="201">
        <v>45044</v>
      </c>
      <c r="Y62" s="201">
        <v>20947</v>
      </c>
      <c r="Z62" s="201">
        <v>24097</v>
      </c>
    </row>
    <row r="63" spans="1:26" ht="12" customHeight="1">
      <c r="A63" s="268" t="s">
        <v>1797</v>
      </c>
      <c r="B63" s="268"/>
      <c r="C63" s="268"/>
      <c r="D63" s="268" t="s">
        <v>1798</v>
      </c>
      <c r="E63" s="268"/>
      <c r="F63" s="268"/>
      <c r="G63" s="199" t="s">
        <v>1799</v>
      </c>
      <c r="H63" s="199" t="s">
        <v>1800</v>
      </c>
      <c r="I63" s="199" t="s">
        <v>1798</v>
      </c>
      <c r="J63" s="199" t="s">
        <v>1799</v>
      </c>
      <c r="K63" s="199" t="s">
        <v>1800</v>
      </c>
      <c r="L63" s="199" t="s">
        <v>1801</v>
      </c>
      <c r="M63" s="199" t="s">
        <v>1802</v>
      </c>
      <c r="N63" s="199" t="s">
        <v>1803</v>
      </c>
      <c r="O63" s="199" t="s">
        <v>1804</v>
      </c>
      <c r="P63" s="199" t="s">
        <v>1805</v>
      </c>
      <c r="Q63" s="199" t="s">
        <v>1806</v>
      </c>
      <c r="R63" s="199" t="s">
        <v>1807</v>
      </c>
      <c r="S63" s="199" t="s">
        <v>1808</v>
      </c>
      <c r="T63" s="199" t="s">
        <v>1809</v>
      </c>
      <c r="U63" s="199" t="s">
        <v>1810</v>
      </c>
      <c r="V63" s="199" t="s">
        <v>1811</v>
      </c>
      <c r="W63" s="199" t="s">
        <v>1812</v>
      </c>
      <c r="X63" s="201">
        <v>44450</v>
      </c>
      <c r="Y63" s="201">
        <v>20525</v>
      </c>
      <c r="Z63" s="201">
        <v>23925</v>
      </c>
    </row>
    <row r="64" spans="1:26" ht="12" customHeight="1">
      <c r="A64" s="268" t="s">
        <v>1814</v>
      </c>
      <c r="B64" s="268"/>
      <c r="C64" s="268"/>
      <c r="D64" s="268" t="s">
        <v>1815</v>
      </c>
      <c r="E64" s="268"/>
      <c r="F64" s="268"/>
      <c r="G64" s="199" t="s">
        <v>1816</v>
      </c>
      <c r="H64" s="199" t="s">
        <v>965</v>
      </c>
      <c r="I64" s="199" t="s">
        <v>1817</v>
      </c>
      <c r="J64" s="199" t="s">
        <v>1818</v>
      </c>
      <c r="K64" s="199" t="s">
        <v>965</v>
      </c>
      <c r="L64" s="199" t="s">
        <v>1819</v>
      </c>
      <c r="M64" s="199" t="s">
        <v>1820</v>
      </c>
      <c r="N64" s="199" t="s">
        <v>1821</v>
      </c>
      <c r="O64" s="199" t="s">
        <v>1822</v>
      </c>
      <c r="P64" s="199" t="s">
        <v>1823</v>
      </c>
      <c r="Q64" s="199" t="s">
        <v>1824</v>
      </c>
      <c r="R64" s="199" t="s">
        <v>1825</v>
      </c>
      <c r="S64" s="199" t="s">
        <v>1826</v>
      </c>
      <c r="T64" s="199" t="s">
        <v>1827</v>
      </c>
      <c r="U64" s="199" t="s">
        <v>1828</v>
      </c>
      <c r="V64" s="199" t="s">
        <v>1829</v>
      </c>
      <c r="W64" s="199" t="s">
        <v>1830</v>
      </c>
      <c r="X64" s="201">
        <v>45116</v>
      </c>
      <c r="Y64" s="201">
        <v>20695</v>
      </c>
      <c r="Z64" s="201">
        <v>24421</v>
      </c>
    </row>
    <row r="65" spans="1:26" ht="12" customHeight="1">
      <c r="A65" s="268" t="s">
        <v>1831</v>
      </c>
      <c r="B65" s="268"/>
      <c r="C65" s="268"/>
      <c r="D65" s="268" t="s">
        <v>1832</v>
      </c>
      <c r="E65" s="268"/>
      <c r="F65" s="268"/>
      <c r="G65" s="199" t="s">
        <v>1833</v>
      </c>
      <c r="H65" s="199" t="s">
        <v>1834</v>
      </c>
      <c r="I65" s="199" t="s">
        <v>1832</v>
      </c>
      <c r="J65" s="199" t="s">
        <v>1833</v>
      </c>
      <c r="K65" s="199" t="s">
        <v>1834</v>
      </c>
      <c r="L65" s="199" t="s">
        <v>1835</v>
      </c>
      <c r="M65" s="199" t="s">
        <v>1836</v>
      </c>
      <c r="N65" s="199" t="s">
        <v>1834</v>
      </c>
      <c r="O65" s="199" t="s">
        <v>1837</v>
      </c>
      <c r="P65" s="199" t="s">
        <v>1838</v>
      </c>
      <c r="Q65" s="199" t="s">
        <v>1107</v>
      </c>
      <c r="R65" s="199" t="s">
        <v>1839</v>
      </c>
      <c r="S65" s="199" t="s">
        <v>1840</v>
      </c>
      <c r="T65" s="199" t="s">
        <v>1841</v>
      </c>
      <c r="U65" s="199" t="s">
        <v>1842</v>
      </c>
      <c r="V65" s="199" t="s">
        <v>1843</v>
      </c>
      <c r="W65" s="199" t="s">
        <v>1844</v>
      </c>
      <c r="X65" s="201">
        <v>45141</v>
      </c>
      <c r="Y65" s="201">
        <v>20476</v>
      </c>
      <c r="Z65" s="201">
        <v>24665</v>
      </c>
    </row>
    <row r="66" spans="1:26" ht="12" customHeight="1">
      <c r="A66" s="268" t="s">
        <v>1845</v>
      </c>
      <c r="B66" s="268"/>
      <c r="C66" s="268"/>
      <c r="D66" s="268" t="s">
        <v>1846</v>
      </c>
      <c r="E66" s="268"/>
      <c r="F66" s="268"/>
      <c r="G66" s="199" t="s">
        <v>1847</v>
      </c>
      <c r="H66" s="199" t="s">
        <v>1848</v>
      </c>
      <c r="I66" s="199" t="s">
        <v>1849</v>
      </c>
      <c r="J66" s="199" t="s">
        <v>1850</v>
      </c>
      <c r="K66" s="199" t="s">
        <v>1848</v>
      </c>
      <c r="L66" s="199" t="s">
        <v>1851</v>
      </c>
      <c r="M66" s="199" t="s">
        <v>1852</v>
      </c>
      <c r="N66" s="199" t="s">
        <v>1853</v>
      </c>
      <c r="O66" s="199" t="s">
        <v>1854</v>
      </c>
      <c r="P66" s="199" t="s">
        <v>1855</v>
      </c>
      <c r="Q66" s="199" t="s">
        <v>1534</v>
      </c>
      <c r="R66" s="199" t="s">
        <v>1856</v>
      </c>
      <c r="S66" s="199" t="s">
        <v>1857</v>
      </c>
      <c r="T66" s="199" t="s">
        <v>1858</v>
      </c>
      <c r="U66" s="199" t="s">
        <v>1859</v>
      </c>
      <c r="V66" s="199" t="s">
        <v>1860</v>
      </c>
      <c r="W66" s="199" t="s">
        <v>1861</v>
      </c>
      <c r="X66" s="201">
        <v>44629</v>
      </c>
      <c r="Y66" s="201">
        <v>20404</v>
      </c>
      <c r="Z66" s="201">
        <v>24225</v>
      </c>
    </row>
    <row r="67" spans="1:26" ht="12" customHeight="1">
      <c r="A67" s="268" t="s">
        <v>1862</v>
      </c>
      <c r="B67" s="268"/>
      <c r="C67" s="268"/>
      <c r="D67" s="268" t="s">
        <v>1863</v>
      </c>
      <c r="E67" s="268"/>
      <c r="F67" s="268"/>
      <c r="G67" s="199" t="s">
        <v>1864</v>
      </c>
      <c r="H67" s="199" t="s">
        <v>1865</v>
      </c>
      <c r="I67" s="199" t="s">
        <v>1866</v>
      </c>
      <c r="J67" s="199" t="s">
        <v>1867</v>
      </c>
      <c r="K67" s="199" t="s">
        <v>1865</v>
      </c>
      <c r="L67" s="199" t="s">
        <v>1868</v>
      </c>
      <c r="M67" s="199" t="s">
        <v>1869</v>
      </c>
      <c r="N67" s="199" t="s">
        <v>1870</v>
      </c>
      <c r="O67" s="199" t="s">
        <v>1871</v>
      </c>
      <c r="P67" s="199" t="s">
        <v>1872</v>
      </c>
      <c r="Q67" s="199" t="s">
        <v>989</v>
      </c>
      <c r="R67" s="199" t="s">
        <v>1873</v>
      </c>
      <c r="S67" s="199" t="s">
        <v>1874</v>
      </c>
      <c r="T67" s="199" t="s">
        <v>893</v>
      </c>
      <c r="U67" s="199" t="s">
        <v>1875</v>
      </c>
      <c r="V67" s="199" t="s">
        <v>1876</v>
      </c>
      <c r="W67" s="199" t="s">
        <v>1877</v>
      </c>
      <c r="X67" s="201">
        <v>42917</v>
      </c>
      <c r="Y67" s="201">
        <v>19637</v>
      </c>
      <c r="Z67" s="201">
        <v>23280</v>
      </c>
    </row>
    <row r="68" spans="1:26" ht="12" customHeight="1">
      <c r="A68" s="268" t="s">
        <v>1878</v>
      </c>
      <c r="B68" s="268"/>
      <c r="C68" s="268"/>
      <c r="D68" s="268" t="s">
        <v>1879</v>
      </c>
      <c r="E68" s="268"/>
      <c r="F68" s="268"/>
      <c r="G68" s="199" t="s">
        <v>1880</v>
      </c>
      <c r="H68" s="199" t="s">
        <v>1881</v>
      </c>
      <c r="I68" s="199" t="s">
        <v>1882</v>
      </c>
      <c r="J68" s="199" t="s">
        <v>1880</v>
      </c>
      <c r="K68" s="199" t="s">
        <v>1883</v>
      </c>
      <c r="L68" s="199" t="s">
        <v>1884</v>
      </c>
      <c r="M68" s="199" t="s">
        <v>1885</v>
      </c>
      <c r="N68" s="199" t="s">
        <v>1886</v>
      </c>
      <c r="O68" s="199" t="s">
        <v>1887</v>
      </c>
      <c r="P68" s="199" t="s">
        <v>1888</v>
      </c>
      <c r="Q68" s="199" t="s">
        <v>1889</v>
      </c>
      <c r="R68" s="199" t="s">
        <v>1890</v>
      </c>
      <c r="S68" s="199" t="s">
        <v>1891</v>
      </c>
      <c r="T68" s="199" t="s">
        <v>1892</v>
      </c>
      <c r="U68" s="199" t="s">
        <v>1893</v>
      </c>
      <c r="V68" s="199" t="s">
        <v>1894</v>
      </c>
      <c r="W68" s="199" t="s">
        <v>1895</v>
      </c>
      <c r="X68" s="201">
        <v>41818</v>
      </c>
      <c r="Y68" s="201">
        <v>19037</v>
      </c>
      <c r="Z68" s="201">
        <v>22781</v>
      </c>
    </row>
    <row r="69" spans="1:26" ht="12" customHeight="1">
      <c r="A69" s="268" t="s">
        <v>1896</v>
      </c>
      <c r="B69" s="268"/>
      <c r="C69" s="268"/>
      <c r="D69" s="268" t="s">
        <v>1897</v>
      </c>
      <c r="E69" s="268"/>
      <c r="F69" s="268"/>
      <c r="G69" s="199" t="s">
        <v>1898</v>
      </c>
      <c r="H69" s="199" t="s">
        <v>1899</v>
      </c>
      <c r="I69" s="199" t="s">
        <v>1900</v>
      </c>
      <c r="J69" s="199" t="s">
        <v>1901</v>
      </c>
      <c r="K69" s="199" t="s">
        <v>1899</v>
      </c>
      <c r="L69" s="199" t="s">
        <v>1902</v>
      </c>
      <c r="M69" s="199" t="s">
        <v>1903</v>
      </c>
      <c r="N69" s="199" t="s">
        <v>1904</v>
      </c>
      <c r="O69" s="199" t="s">
        <v>1905</v>
      </c>
      <c r="P69" s="199" t="s">
        <v>1906</v>
      </c>
      <c r="Q69" s="199" t="s">
        <v>1907</v>
      </c>
      <c r="R69" s="199" t="s">
        <v>1908</v>
      </c>
      <c r="S69" s="199" t="s">
        <v>1909</v>
      </c>
      <c r="T69" s="199" t="s">
        <v>1910</v>
      </c>
      <c r="U69" s="199" t="s">
        <v>1911</v>
      </c>
      <c r="V69" s="199" t="s">
        <v>1912</v>
      </c>
      <c r="W69" s="199" t="s">
        <v>1913</v>
      </c>
      <c r="X69" s="201">
        <v>41219</v>
      </c>
      <c r="Y69" s="201">
        <v>18631</v>
      </c>
      <c r="Z69" s="201">
        <v>22588</v>
      </c>
    </row>
    <row r="70" spans="1:26" ht="12" customHeight="1">
      <c r="A70" s="268" t="s">
        <v>1914</v>
      </c>
      <c r="B70" s="268"/>
      <c r="C70" s="268"/>
      <c r="D70" s="268" t="s">
        <v>1915</v>
      </c>
      <c r="E70" s="268"/>
      <c r="F70" s="268"/>
      <c r="G70" s="199" t="s">
        <v>1916</v>
      </c>
      <c r="H70" s="199" t="s">
        <v>1917</v>
      </c>
      <c r="I70" s="199" t="s">
        <v>1915</v>
      </c>
      <c r="J70" s="199" t="s">
        <v>1916</v>
      </c>
      <c r="K70" s="199" t="s">
        <v>1917</v>
      </c>
      <c r="L70" s="199" t="s">
        <v>1918</v>
      </c>
      <c r="M70" s="199" t="s">
        <v>1919</v>
      </c>
      <c r="N70" s="199" t="s">
        <v>1415</v>
      </c>
      <c r="O70" s="199" t="s">
        <v>1920</v>
      </c>
      <c r="P70" s="199" t="s">
        <v>1921</v>
      </c>
      <c r="Q70" s="199" t="s">
        <v>1922</v>
      </c>
      <c r="R70" s="199" t="s">
        <v>1923</v>
      </c>
      <c r="S70" s="199" t="s">
        <v>1924</v>
      </c>
      <c r="T70" s="199" t="s">
        <v>1925</v>
      </c>
      <c r="U70" s="199" t="s">
        <v>1926</v>
      </c>
      <c r="V70" s="199" t="s">
        <v>1927</v>
      </c>
      <c r="W70" s="199" t="s">
        <v>1928</v>
      </c>
      <c r="X70" s="201">
        <v>41256</v>
      </c>
      <c r="Y70" s="201">
        <v>18558</v>
      </c>
      <c r="Z70" s="201">
        <v>22698</v>
      </c>
    </row>
    <row r="71" spans="1:26" ht="12" customHeight="1">
      <c r="A71" s="268" t="s">
        <v>1929</v>
      </c>
      <c r="B71" s="268"/>
      <c r="C71" s="268"/>
      <c r="D71" s="268" t="s">
        <v>1930</v>
      </c>
      <c r="E71" s="268"/>
      <c r="F71" s="268"/>
      <c r="G71" s="199" t="s">
        <v>1931</v>
      </c>
      <c r="H71" s="199" t="s">
        <v>1932</v>
      </c>
      <c r="I71" s="199" t="s">
        <v>1933</v>
      </c>
      <c r="J71" s="199" t="s">
        <v>1934</v>
      </c>
      <c r="K71" s="199" t="s">
        <v>1935</v>
      </c>
      <c r="L71" s="199" t="s">
        <v>1936</v>
      </c>
      <c r="M71" s="199" t="s">
        <v>1937</v>
      </c>
      <c r="N71" s="199" t="s">
        <v>1652</v>
      </c>
      <c r="O71" s="199" t="s">
        <v>1938</v>
      </c>
      <c r="P71" s="199" t="s">
        <v>1939</v>
      </c>
      <c r="Q71" s="199" t="s">
        <v>1940</v>
      </c>
      <c r="R71" s="199" t="s">
        <v>1941</v>
      </c>
      <c r="S71" s="199" t="s">
        <v>1942</v>
      </c>
      <c r="T71" s="199" t="s">
        <v>1943</v>
      </c>
      <c r="U71" s="199" t="s">
        <v>1944</v>
      </c>
      <c r="V71" s="199" t="s">
        <v>1945</v>
      </c>
      <c r="W71" s="199" t="s">
        <v>1946</v>
      </c>
      <c r="X71" s="201">
        <v>42149</v>
      </c>
      <c r="Y71" s="201">
        <v>19064</v>
      </c>
      <c r="Z71" s="201">
        <v>23085</v>
      </c>
    </row>
    <row r="72" spans="1:26" ht="12" customHeight="1">
      <c r="A72" s="268" t="s">
        <v>1947</v>
      </c>
      <c r="B72" s="268"/>
      <c r="C72" s="268"/>
      <c r="D72" s="268" t="s">
        <v>1948</v>
      </c>
      <c r="E72" s="268"/>
      <c r="F72" s="268"/>
      <c r="G72" s="199" t="s">
        <v>1949</v>
      </c>
      <c r="H72" s="199" t="s">
        <v>1950</v>
      </c>
      <c r="I72" s="199" t="s">
        <v>1951</v>
      </c>
      <c r="J72" s="199" t="s">
        <v>1952</v>
      </c>
      <c r="K72" s="199" t="s">
        <v>1950</v>
      </c>
      <c r="L72" s="199" t="s">
        <v>1953</v>
      </c>
      <c r="M72" s="199" t="s">
        <v>1954</v>
      </c>
      <c r="N72" s="199" t="s">
        <v>1955</v>
      </c>
      <c r="O72" s="199" t="s">
        <v>1956</v>
      </c>
      <c r="P72" s="199" t="s">
        <v>1957</v>
      </c>
      <c r="Q72" s="199" t="s">
        <v>1958</v>
      </c>
      <c r="R72" s="199" t="s">
        <v>1959</v>
      </c>
      <c r="S72" s="199" t="s">
        <v>1960</v>
      </c>
      <c r="T72" s="199" t="s">
        <v>1426</v>
      </c>
      <c r="U72" s="199" t="s">
        <v>1961</v>
      </c>
      <c r="V72" s="199" t="s">
        <v>1891</v>
      </c>
      <c r="W72" s="199" t="s">
        <v>1932</v>
      </c>
      <c r="X72" s="201">
        <v>40463</v>
      </c>
      <c r="Y72" s="201">
        <v>18469</v>
      </c>
      <c r="Z72" s="201">
        <v>21994</v>
      </c>
    </row>
    <row r="73" spans="1:26" ht="12" customHeight="1">
      <c r="A73" s="268" t="s">
        <v>1962</v>
      </c>
      <c r="B73" s="268"/>
      <c r="C73" s="268"/>
      <c r="D73" s="268" t="s">
        <v>1963</v>
      </c>
      <c r="E73" s="268"/>
      <c r="F73" s="268"/>
      <c r="G73" s="199" t="s">
        <v>1964</v>
      </c>
      <c r="H73" s="199" t="s">
        <v>1965</v>
      </c>
      <c r="I73" s="199" t="s">
        <v>1966</v>
      </c>
      <c r="J73" s="199" t="s">
        <v>1967</v>
      </c>
      <c r="K73" s="199" t="s">
        <v>1965</v>
      </c>
      <c r="L73" s="199" t="s">
        <v>1968</v>
      </c>
      <c r="M73" s="199" t="s">
        <v>1969</v>
      </c>
      <c r="N73" s="199" t="s">
        <v>1970</v>
      </c>
      <c r="O73" s="199" t="s">
        <v>1971</v>
      </c>
      <c r="P73" s="199" t="s">
        <v>1972</v>
      </c>
      <c r="Q73" s="199" t="s">
        <v>1973</v>
      </c>
      <c r="R73" s="199" t="s">
        <v>1974</v>
      </c>
      <c r="S73" s="199" t="s">
        <v>1975</v>
      </c>
      <c r="T73" s="199" t="s">
        <v>1976</v>
      </c>
      <c r="U73" s="199" t="s">
        <v>1977</v>
      </c>
      <c r="V73" s="199" t="s">
        <v>1978</v>
      </c>
      <c r="W73" s="199" t="s">
        <v>1683</v>
      </c>
      <c r="X73" s="201">
        <v>41312</v>
      </c>
      <c r="Y73" s="201">
        <v>18812</v>
      </c>
      <c r="Z73" s="201">
        <v>22500</v>
      </c>
    </row>
    <row r="74" spans="1:26" ht="12" customHeight="1">
      <c r="A74" s="268" t="s">
        <v>1979</v>
      </c>
      <c r="B74" s="268"/>
      <c r="C74" s="268"/>
      <c r="D74" s="268" t="s">
        <v>1980</v>
      </c>
      <c r="E74" s="268"/>
      <c r="F74" s="268"/>
      <c r="G74" s="199" t="s">
        <v>1981</v>
      </c>
      <c r="H74" s="199" t="s">
        <v>1982</v>
      </c>
      <c r="I74" s="199" t="s">
        <v>1983</v>
      </c>
      <c r="J74" s="199" t="s">
        <v>1984</v>
      </c>
      <c r="K74" s="199" t="s">
        <v>1985</v>
      </c>
      <c r="L74" s="199" t="s">
        <v>1986</v>
      </c>
      <c r="M74" s="199" t="s">
        <v>1987</v>
      </c>
      <c r="N74" s="199" t="s">
        <v>1988</v>
      </c>
      <c r="O74" s="199" t="s">
        <v>1989</v>
      </c>
      <c r="P74" s="199" t="s">
        <v>1990</v>
      </c>
      <c r="Q74" s="199" t="s">
        <v>1991</v>
      </c>
      <c r="R74" s="199" t="s">
        <v>1992</v>
      </c>
      <c r="S74" s="199" t="s">
        <v>1993</v>
      </c>
      <c r="T74" s="199" t="s">
        <v>1994</v>
      </c>
      <c r="U74" s="199" t="s">
        <v>1995</v>
      </c>
      <c r="V74" s="199" t="s">
        <v>1996</v>
      </c>
      <c r="W74" s="199" t="s">
        <v>1997</v>
      </c>
      <c r="X74" s="201">
        <v>41364</v>
      </c>
      <c r="Y74" s="201">
        <v>18786</v>
      </c>
      <c r="Z74" s="201">
        <v>22578</v>
      </c>
    </row>
    <row r="75" spans="1:26" ht="12" customHeight="1">
      <c r="A75" s="268" t="s">
        <v>1998</v>
      </c>
      <c r="B75" s="268"/>
      <c r="C75" s="268"/>
      <c r="D75" s="268" t="s">
        <v>1999</v>
      </c>
      <c r="E75" s="268"/>
      <c r="F75" s="268"/>
      <c r="G75" s="199" t="s">
        <v>2000</v>
      </c>
      <c r="H75" s="199" t="s">
        <v>2001</v>
      </c>
      <c r="I75" s="199" t="s">
        <v>2002</v>
      </c>
      <c r="J75" s="199" t="s">
        <v>2000</v>
      </c>
      <c r="K75" s="199" t="s">
        <v>2003</v>
      </c>
      <c r="L75" s="199" t="s">
        <v>2004</v>
      </c>
      <c r="M75" s="199" t="s">
        <v>2005</v>
      </c>
      <c r="N75" s="199" t="s">
        <v>2006</v>
      </c>
      <c r="O75" s="199" t="s">
        <v>2007</v>
      </c>
      <c r="P75" s="199" t="s">
        <v>2008</v>
      </c>
      <c r="Q75" s="199" t="s">
        <v>2009</v>
      </c>
      <c r="R75" s="199" t="s">
        <v>2010</v>
      </c>
      <c r="S75" s="199" t="s">
        <v>2011</v>
      </c>
      <c r="T75" s="199" t="s">
        <v>2012</v>
      </c>
      <c r="U75" s="199" t="s">
        <v>2013</v>
      </c>
      <c r="V75" s="199" t="s">
        <v>2014</v>
      </c>
      <c r="W75" s="199" t="s">
        <v>2015</v>
      </c>
      <c r="X75" s="201">
        <v>39713</v>
      </c>
      <c r="Y75" s="201">
        <v>17944</v>
      </c>
      <c r="Z75" s="201">
        <v>21769</v>
      </c>
    </row>
    <row r="76" spans="1:26" ht="12" customHeight="1">
      <c r="A76" s="268" t="s">
        <v>2016</v>
      </c>
      <c r="B76" s="268"/>
      <c r="C76" s="268"/>
      <c r="D76" s="268" t="s">
        <v>2017</v>
      </c>
      <c r="E76" s="268"/>
      <c r="F76" s="268"/>
      <c r="G76" s="199" t="s">
        <v>2018</v>
      </c>
      <c r="H76" s="199" t="s">
        <v>2019</v>
      </c>
      <c r="I76" s="199" t="s">
        <v>2020</v>
      </c>
      <c r="J76" s="199" t="s">
        <v>2021</v>
      </c>
      <c r="K76" s="199" t="s">
        <v>2022</v>
      </c>
      <c r="L76" s="199" t="s">
        <v>2023</v>
      </c>
      <c r="M76" s="199" t="s">
        <v>2024</v>
      </c>
      <c r="N76" s="199" t="s">
        <v>2025</v>
      </c>
      <c r="O76" s="199" t="s">
        <v>2026</v>
      </c>
      <c r="P76" s="199" t="s">
        <v>2027</v>
      </c>
      <c r="Q76" s="199" t="s">
        <v>2028</v>
      </c>
      <c r="R76" s="199" t="s">
        <v>2029</v>
      </c>
      <c r="S76" s="199" t="s">
        <v>2030</v>
      </c>
      <c r="T76" s="199" t="s">
        <v>2031</v>
      </c>
      <c r="U76" s="199" t="s">
        <v>2032</v>
      </c>
      <c r="V76" s="199" t="s">
        <v>2033</v>
      </c>
      <c r="W76" s="199" t="s">
        <v>2034</v>
      </c>
      <c r="X76" s="201">
        <v>36742</v>
      </c>
      <c r="Y76" s="201">
        <v>16638</v>
      </c>
      <c r="Z76" s="201">
        <v>20104</v>
      </c>
    </row>
    <row r="77" spans="1:26" ht="12" customHeight="1">
      <c r="A77" s="268" t="s">
        <v>2035</v>
      </c>
      <c r="B77" s="268"/>
      <c r="C77" s="268"/>
      <c r="D77" s="268" t="s">
        <v>2036</v>
      </c>
      <c r="E77" s="268"/>
      <c r="F77" s="268"/>
      <c r="G77" s="199" t="s">
        <v>2037</v>
      </c>
      <c r="H77" s="199" t="s">
        <v>2038</v>
      </c>
      <c r="I77" s="199" t="s">
        <v>2039</v>
      </c>
      <c r="J77" s="199" t="s">
        <v>2037</v>
      </c>
      <c r="K77" s="199" t="s">
        <v>2040</v>
      </c>
      <c r="L77" s="199" t="s">
        <v>2041</v>
      </c>
      <c r="M77" s="199" t="s">
        <v>2042</v>
      </c>
      <c r="N77" s="199" t="s">
        <v>2043</v>
      </c>
      <c r="O77" s="199" t="s">
        <v>2044</v>
      </c>
      <c r="P77" s="199" t="s">
        <v>2045</v>
      </c>
      <c r="Q77" s="199" t="s">
        <v>2046</v>
      </c>
      <c r="R77" s="199" t="s">
        <v>2047</v>
      </c>
      <c r="S77" s="199" t="s">
        <v>2048</v>
      </c>
      <c r="T77" s="199" t="s">
        <v>2049</v>
      </c>
      <c r="U77" s="199" t="s">
        <v>2050</v>
      </c>
      <c r="V77" s="199" t="s">
        <v>2051</v>
      </c>
      <c r="W77" s="199" t="s">
        <v>2052</v>
      </c>
      <c r="X77" s="201">
        <v>34179</v>
      </c>
      <c r="Y77" s="201">
        <v>15371</v>
      </c>
      <c r="Z77" s="201">
        <v>18808</v>
      </c>
    </row>
    <row r="78" spans="1:26" ht="12" customHeight="1">
      <c r="A78" s="268" t="s">
        <v>2054</v>
      </c>
      <c r="B78" s="268"/>
      <c r="C78" s="268"/>
      <c r="D78" s="268" t="s">
        <v>2055</v>
      </c>
      <c r="E78" s="268"/>
      <c r="F78" s="268"/>
      <c r="G78" s="199" t="s">
        <v>2056</v>
      </c>
      <c r="H78" s="199" t="s">
        <v>2057</v>
      </c>
      <c r="I78" s="199" t="s">
        <v>2058</v>
      </c>
      <c r="J78" s="199" t="s">
        <v>2059</v>
      </c>
      <c r="K78" s="199" t="s">
        <v>2060</v>
      </c>
      <c r="L78" s="199" t="s">
        <v>2061</v>
      </c>
      <c r="M78" s="199" t="s">
        <v>2062</v>
      </c>
      <c r="N78" s="199" t="s">
        <v>2063</v>
      </c>
      <c r="O78" s="199" t="s">
        <v>2064</v>
      </c>
      <c r="P78" s="199" t="s">
        <v>2065</v>
      </c>
      <c r="Q78" s="199" t="s">
        <v>2066</v>
      </c>
      <c r="R78" s="199" t="s">
        <v>2067</v>
      </c>
      <c r="S78" s="199" t="s">
        <v>2068</v>
      </c>
      <c r="T78" s="199" t="s">
        <v>2069</v>
      </c>
      <c r="U78" s="199" t="s">
        <v>2070</v>
      </c>
      <c r="V78" s="199" t="s">
        <v>2071</v>
      </c>
      <c r="W78" s="199" t="s">
        <v>2072</v>
      </c>
      <c r="X78" s="201">
        <v>32789</v>
      </c>
      <c r="Y78" s="201">
        <v>14710</v>
      </c>
      <c r="Z78" s="201">
        <v>18079</v>
      </c>
    </row>
    <row r="79" spans="1:26" ht="12" customHeight="1">
      <c r="A79" s="268" t="s">
        <v>2073</v>
      </c>
      <c r="B79" s="268"/>
      <c r="C79" s="268"/>
      <c r="D79" s="268" t="s">
        <v>2074</v>
      </c>
      <c r="E79" s="268"/>
      <c r="F79" s="268"/>
      <c r="G79" s="199" t="s">
        <v>2075</v>
      </c>
      <c r="H79" s="199" t="s">
        <v>2076</v>
      </c>
      <c r="I79" s="199" t="s">
        <v>2077</v>
      </c>
      <c r="J79" s="199" t="s">
        <v>2078</v>
      </c>
      <c r="K79" s="199" t="s">
        <v>2076</v>
      </c>
      <c r="L79" s="199" t="s">
        <v>2079</v>
      </c>
      <c r="M79" s="199" t="s">
        <v>2080</v>
      </c>
      <c r="N79" s="199" t="s">
        <v>2081</v>
      </c>
      <c r="O79" s="199" t="s">
        <v>2082</v>
      </c>
      <c r="P79" s="199" t="s">
        <v>2083</v>
      </c>
      <c r="Q79" s="199" t="s">
        <v>2084</v>
      </c>
      <c r="R79" s="199" t="s">
        <v>2085</v>
      </c>
      <c r="S79" s="199" t="s">
        <v>2086</v>
      </c>
      <c r="T79" s="199" t="s">
        <v>2087</v>
      </c>
      <c r="U79" s="199" t="s">
        <v>2088</v>
      </c>
      <c r="V79" s="199" t="s">
        <v>2089</v>
      </c>
      <c r="W79" s="199" t="s">
        <v>2090</v>
      </c>
      <c r="X79" s="201">
        <v>31022</v>
      </c>
      <c r="Y79" s="201">
        <v>13844</v>
      </c>
      <c r="Z79" s="201">
        <v>17178</v>
      </c>
    </row>
    <row r="80" spans="1:26" ht="12" customHeight="1">
      <c r="A80" s="268" t="s">
        <v>2091</v>
      </c>
      <c r="B80" s="268"/>
      <c r="C80" s="268"/>
      <c r="D80" s="268" t="s">
        <v>2092</v>
      </c>
      <c r="E80" s="268"/>
      <c r="F80" s="268"/>
      <c r="G80" s="199" t="s">
        <v>2093</v>
      </c>
      <c r="H80" s="199" t="s">
        <v>2094</v>
      </c>
      <c r="I80" s="199" t="s">
        <v>2095</v>
      </c>
      <c r="J80" s="199" t="s">
        <v>2096</v>
      </c>
      <c r="K80" s="199" t="s">
        <v>2097</v>
      </c>
      <c r="L80" s="199" t="s">
        <v>2098</v>
      </c>
      <c r="M80" s="199" t="s">
        <v>2099</v>
      </c>
      <c r="N80" s="199" t="s">
        <v>2100</v>
      </c>
      <c r="O80" s="199" t="s">
        <v>2101</v>
      </c>
      <c r="P80" s="199" t="s">
        <v>2102</v>
      </c>
      <c r="Q80" s="199" t="s">
        <v>2103</v>
      </c>
      <c r="R80" s="199" t="s">
        <v>2104</v>
      </c>
      <c r="S80" s="199" t="s">
        <v>2105</v>
      </c>
      <c r="T80" s="199" t="s">
        <v>2106</v>
      </c>
      <c r="U80" s="199" t="s">
        <v>2107</v>
      </c>
      <c r="V80" s="199" t="s">
        <v>2108</v>
      </c>
      <c r="W80" s="199" t="s">
        <v>2109</v>
      </c>
      <c r="X80" s="201">
        <v>28498</v>
      </c>
      <c r="Y80" s="201">
        <v>12734</v>
      </c>
      <c r="Z80" s="201">
        <v>15764</v>
      </c>
    </row>
    <row r="81" spans="1:26" ht="12" customHeight="1">
      <c r="A81" s="268" t="s">
        <v>2110</v>
      </c>
      <c r="B81" s="268"/>
      <c r="C81" s="268"/>
      <c r="D81" s="268" t="s">
        <v>2111</v>
      </c>
      <c r="E81" s="268"/>
      <c r="F81" s="268"/>
      <c r="G81" s="199" t="s">
        <v>2112</v>
      </c>
      <c r="H81" s="199" t="s">
        <v>2113</v>
      </c>
      <c r="I81" s="199" t="s">
        <v>2114</v>
      </c>
      <c r="J81" s="199" t="s">
        <v>2115</v>
      </c>
      <c r="K81" s="199" t="s">
        <v>2113</v>
      </c>
      <c r="L81" s="199" t="s">
        <v>1581</v>
      </c>
      <c r="M81" s="199" t="s">
        <v>2116</v>
      </c>
      <c r="N81" s="199" t="s">
        <v>2117</v>
      </c>
      <c r="O81" s="199" t="s">
        <v>2118</v>
      </c>
      <c r="P81" s="199" t="s">
        <v>2119</v>
      </c>
      <c r="Q81" s="199" t="s">
        <v>2120</v>
      </c>
      <c r="R81" s="199" t="s">
        <v>2121</v>
      </c>
      <c r="S81" s="199" t="s">
        <v>2122</v>
      </c>
      <c r="T81" s="199" t="s">
        <v>2123</v>
      </c>
      <c r="U81" s="199" t="s">
        <v>2124</v>
      </c>
      <c r="V81" s="199" t="s">
        <v>2125</v>
      </c>
      <c r="W81" s="199" t="s">
        <v>2126</v>
      </c>
      <c r="X81" s="201">
        <v>27705</v>
      </c>
      <c r="Y81" s="201">
        <v>12281</v>
      </c>
      <c r="Z81" s="201">
        <v>15424</v>
      </c>
    </row>
    <row r="82" spans="1:26" ht="12" customHeight="1">
      <c r="A82" s="268" t="s">
        <v>2127</v>
      </c>
      <c r="B82" s="268"/>
      <c r="C82" s="268"/>
      <c r="D82" s="268" t="s">
        <v>2128</v>
      </c>
      <c r="E82" s="268"/>
      <c r="F82" s="268"/>
      <c r="G82" s="199" t="s">
        <v>2129</v>
      </c>
      <c r="H82" s="199" t="s">
        <v>2130</v>
      </c>
      <c r="I82" s="199" t="s">
        <v>2131</v>
      </c>
      <c r="J82" s="199" t="s">
        <v>2132</v>
      </c>
      <c r="K82" s="199" t="s">
        <v>2133</v>
      </c>
      <c r="L82" s="199" t="s">
        <v>2134</v>
      </c>
      <c r="M82" s="199" t="s">
        <v>2135</v>
      </c>
      <c r="N82" s="199" t="s">
        <v>2136</v>
      </c>
      <c r="O82" s="199" t="s">
        <v>1619</v>
      </c>
      <c r="P82" s="199" t="s">
        <v>2137</v>
      </c>
      <c r="Q82" s="199" t="s">
        <v>2138</v>
      </c>
      <c r="R82" s="199" t="s">
        <v>2139</v>
      </c>
      <c r="S82" s="199" t="s">
        <v>2140</v>
      </c>
      <c r="T82" s="199" t="s">
        <v>2141</v>
      </c>
      <c r="U82" s="199" t="s">
        <v>2142</v>
      </c>
      <c r="V82" s="199" t="s">
        <v>2143</v>
      </c>
      <c r="W82" s="199" t="s">
        <v>2144</v>
      </c>
      <c r="X82" s="201">
        <v>25679</v>
      </c>
      <c r="Y82" s="201">
        <v>11393</v>
      </c>
      <c r="Z82" s="201">
        <v>14286</v>
      </c>
    </row>
    <row r="83" spans="1:26" ht="12" customHeight="1">
      <c r="A83" s="268" t="s">
        <v>2145</v>
      </c>
      <c r="B83" s="268"/>
      <c r="C83" s="268"/>
      <c r="D83" s="268" t="s">
        <v>2146</v>
      </c>
      <c r="E83" s="268"/>
      <c r="F83" s="268"/>
      <c r="G83" s="199" t="s">
        <v>2147</v>
      </c>
      <c r="H83" s="199" t="s">
        <v>2148</v>
      </c>
      <c r="I83" s="199" t="s">
        <v>1813</v>
      </c>
      <c r="J83" s="199" t="s">
        <v>2149</v>
      </c>
      <c r="K83" s="199" t="s">
        <v>2150</v>
      </c>
      <c r="L83" s="199" t="s">
        <v>2151</v>
      </c>
      <c r="M83" s="199" t="s">
        <v>2152</v>
      </c>
      <c r="N83" s="199" t="s">
        <v>2153</v>
      </c>
      <c r="O83" s="199" t="s">
        <v>2154</v>
      </c>
      <c r="P83" s="199" t="s">
        <v>2155</v>
      </c>
      <c r="Q83" s="199" t="s">
        <v>2156</v>
      </c>
      <c r="R83" s="199" t="s">
        <v>2157</v>
      </c>
      <c r="S83" s="199" t="s">
        <v>2158</v>
      </c>
      <c r="T83" s="199" t="s">
        <v>2159</v>
      </c>
      <c r="U83" s="199" t="s">
        <v>2160</v>
      </c>
      <c r="V83" s="199" t="s">
        <v>2161</v>
      </c>
      <c r="W83" s="199" t="s">
        <v>2162</v>
      </c>
      <c r="X83" s="201">
        <v>23854</v>
      </c>
      <c r="Y83" s="201">
        <v>10528</v>
      </c>
      <c r="Z83" s="201">
        <v>13326</v>
      </c>
    </row>
    <row r="84" spans="1:26" ht="12" customHeight="1">
      <c r="A84" s="268" t="s">
        <v>2163</v>
      </c>
      <c r="B84" s="268"/>
      <c r="C84" s="268"/>
      <c r="D84" s="268" t="s">
        <v>2164</v>
      </c>
      <c r="E84" s="268"/>
      <c r="F84" s="268"/>
      <c r="G84" s="199" t="s">
        <v>2165</v>
      </c>
      <c r="H84" s="199" t="s">
        <v>2166</v>
      </c>
      <c r="I84" s="199" t="s">
        <v>2167</v>
      </c>
      <c r="J84" s="199" t="s">
        <v>2168</v>
      </c>
      <c r="K84" s="199" t="s">
        <v>2169</v>
      </c>
      <c r="L84" s="199" t="s">
        <v>2170</v>
      </c>
      <c r="M84" s="199" t="s">
        <v>2171</v>
      </c>
      <c r="N84" s="199" t="s">
        <v>2172</v>
      </c>
      <c r="O84" s="199" t="s">
        <v>2173</v>
      </c>
      <c r="P84" s="199" t="s">
        <v>2174</v>
      </c>
      <c r="Q84" s="199" t="s">
        <v>2175</v>
      </c>
      <c r="R84" s="199" t="s">
        <v>2176</v>
      </c>
      <c r="S84" s="199" t="s">
        <v>2177</v>
      </c>
      <c r="T84" s="199" t="s">
        <v>2178</v>
      </c>
      <c r="U84" s="199" t="s">
        <v>2179</v>
      </c>
      <c r="V84" s="199" t="s">
        <v>2180</v>
      </c>
      <c r="W84" s="199" t="s">
        <v>2181</v>
      </c>
      <c r="X84" s="201">
        <v>22575</v>
      </c>
      <c r="Y84" s="201">
        <v>9892</v>
      </c>
      <c r="Z84" s="201">
        <v>12683</v>
      </c>
    </row>
    <row r="85" spans="1:26" ht="12" customHeight="1">
      <c r="A85" s="268" t="s">
        <v>2182</v>
      </c>
      <c r="B85" s="268"/>
      <c r="C85" s="268"/>
      <c r="D85" s="268" t="s">
        <v>2183</v>
      </c>
      <c r="E85" s="268"/>
      <c r="F85" s="268"/>
      <c r="G85" s="199" t="s">
        <v>2184</v>
      </c>
      <c r="H85" s="199" t="s">
        <v>2185</v>
      </c>
      <c r="I85" s="199" t="s">
        <v>2186</v>
      </c>
      <c r="J85" s="199" t="s">
        <v>2187</v>
      </c>
      <c r="K85" s="199" t="s">
        <v>2185</v>
      </c>
      <c r="L85" s="199" t="s">
        <v>2053</v>
      </c>
      <c r="M85" s="199" t="s">
        <v>2188</v>
      </c>
      <c r="N85" s="199" t="s">
        <v>2189</v>
      </c>
      <c r="O85" s="199" t="s">
        <v>2190</v>
      </c>
      <c r="P85" s="199" t="s">
        <v>2191</v>
      </c>
      <c r="Q85" s="199" t="s">
        <v>2192</v>
      </c>
      <c r="R85" s="199" t="s">
        <v>2193</v>
      </c>
      <c r="S85" s="199" t="s">
        <v>2194</v>
      </c>
      <c r="T85" s="199" t="s">
        <v>2195</v>
      </c>
      <c r="U85" s="199" t="s">
        <v>2196</v>
      </c>
      <c r="V85" s="199" t="s">
        <v>2197</v>
      </c>
      <c r="W85" s="199" t="s">
        <v>2198</v>
      </c>
      <c r="X85" s="201">
        <v>21230</v>
      </c>
      <c r="Y85" s="201">
        <v>9246</v>
      </c>
      <c r="Z85" s="201">
        <v>11984</v>
      </c>
    </row>
    <row r="86" spans="1:26" ht="12" customHeight="1">
      <c r="A86" s="268" t="s">
        <v>2199</v>
      </c>
      <c r="B86" s="268"/>
      <c r="C86" s="268"/>
      <c r="D86" s="268" t="s">
        <v>2200</v>
      </c>
      <c r="E86" s="268"/>
      <c r="F86" s="268"/>
      <c r="G86" s="199" t="s">
        <v>2201</v>
      </c>
      <c r="H86" s="199" t="s">
        <v>2202</v>
      </c>
      <c r="I86" s="199" t="s">
        <v>2203</v>
      </c>
      <c r="J86" s="199" t="s">
        <v>2204</v>
      </c>
      <c r="K86" s="199" t="s">
        <v>2205</v>
      </c>
      <c r="L86" s="199" t="s">
        <v>2206</v>
      </c>
      <c r="M86" s="199" t="s">
        <v>2201</v>
      </c>
      <c r="N86" s="199" t="s">
        <v>2207</v>
      </c>
      <c r="O86" s="199" t="s">
        <v>2208</v>
      </c>
      <c r="P86" s="199" t="s">
        <v>2209</v>
      </c>
      <c r="Q86" s="199" t="s">
        <v>2210</v>
      </c>
      <c r="R86" s="199" t="s">
        <v>2211</v>
      </c>
      <c r="S86" s="199" t="s">
        <v>2212</v>
      </c>
      <c r="T86" s="199" t="s">
        <v>2213</v>
      </c>
      <c r="U86" s="199" t="s">
        <v>2214</v>
      </c>
      <c r="V86" s="199" t="s">
        <v>2215</v>
      </c>
      <c r="W86" s="199" t="s">
        <v>2216</v>
      </c>
      <c r="X86" s="201">
        <v>20332</v>
      </c>
      <c r="Y86" s="201">
        <v>8669</v>
      </c>
      <c r="Z86" s="201">
        <v>11663</v>
      </c>
    </row>
    <row r="87" spans="1:26" ht="12" customHeight="1">
      <c r="A87" s="268" t="s">
        <v>2217</v>
      </c>
      <c r="B87" s="268"/>
      <c r="C87" s="268"/>
      <c r="D87" s="268" t="s">
        <v>2218</v>
      </c>
      <c r="E87" s="268"/>
      <c r="F87" s="268"/>
      <c r="G87" s="199" t="s">
        <v>2219</v>
      </c>
      <c r="H87" s="199" t="s">
        <v>2220</v>
      </c>
      <c r="I87" s="199" t="s">
        <v>2027</v>
      </c>
      <c r="J87" s="199" t="s">
        <v>2221</v>
      </c>
      <c r="K87" s="199" t="s">
        <v>2222</v>
      </c>
      <c r="L87" s="199" t="s">
        <v>2223</v>
      </c>
      <c r="M87" s="199" t="s">
        <v>2224</v>
      </c>
      <c r="N87" s="199" t="s">
        <v>2225</v>
      </c>
      <c r="O87" s="199" t="s">
        <v>2226</v>
      </c>
      <c r="P87" s="199" t="s">
        <v>2227</v>
      </c>
      <c r="Q87" s="199" t="s">
        <v>2228</v>
      </c>
      <c r="R87" s="199" t="s">
        <v>2229</v>
      </c>
      <c r="S87" s="199" t="s">
        <v>2230</v>
      </c>
      <c r="T87" s="199" t="s">
        <v>2231</v>
      </c>
      <c r="U87" s="199" t="s">
        <v>2232</v>
      </c>
      <c r="V87" s="199" t="s">
        <v>2233</v>
      </c>
      <c r="W87" s="199" t="s">
        <v>2234</v>
      </c>
      <c r="X87" s="201">
        <v>17809</v>
      </c>
      <c r="Y87" s="201">
        <v>7380</v>
      </c>
      <c r="Z87" s="201">
        <v>10429</v>
      </c>
    </row>
    <row r="88" spans="1:26" ht="12" customHeight="1">
      <c r="A88" s="268" t="s">
        <v>2235</v>
      </c>
      <c r="B88" s="268"/>
      <c r="C88" s="268"/>
      <c r="D88" s="268" t="s">
        <v>2236</v>
      </c>
      <c r="E88" s="268"/>
      <c r="F88" s="268"/>
      <c r="G88" s="199" t="s">
        <v>2237</v>
      </c>
      <c r="H88" s="199" t="s">
        <v>2238</v>
      </c>
      <c r="I88" s="199" t="s">
        <v>2239</v>
      </c>
      <c r="J88" s="199" t="s">
        <v>2237</v>
      </c>
      <c r="K88" s="199" t="s">
        <v>2240</v>
      </c>
      <c r="L88" s="199" t="s">
        <v>2241</v>
      </c>
      <c r="M88" s="199" t="s">
        <v>2242</v>
      </c>
      <c r="N88" s="199" t="s">
        <v>2243</v>
      </c>
      <c r="O88" s="199" t="s">
        <v>2244</v>
      </c>
      <c r="P88" s="199" t="s">
        <v>2245</v>
      </c>
      <c r="Q88" s="199" t="s">
        <v>2246</v>
      </c>
      <c r="R88" s="199" t="s">
        <v>2247</v>
      </c>
      <c r="S88" s="199" t="s">
        <v>2248</v>
      </c>
      <c r="T88" s="199" t="s">
        <v>2249</v>
      </c>
      <c r="U88" s="199" t="s">
        <v>2250</v>
      </c>
      <c r="V88" s="199" t="s">
        <v>2251</v>
      </c>
      <c r="W88" s="199" t="s">
        <v>2252</v>
      </c>
      <c r="X88" s="201">
        <v>16451</v>
      </c>
      <c r="Y88" s="201">
        <v>6826</v>
      </c>
      <c r="Z88" s="201">
        <v>9625</v>
      </c>
    </row>
    <row r="89" spans="1:26" ht="12" customHeight="1">
      <c r="A89" s="268" t="s">
        <v>2253</v>
      </c>
      <c r="B89" s="268"/>
      <c r="C89" s="268"/>
      <c r="D89" s="268" t="s">
        <v>2254</v>
      </c>
      <c r="E89" s="268"/>
      <c r="F89" s="268"/>
      <c r="G89" s="199" t="s">
        <v>2255</v>
      </c>
      <c r="H89" s="199" t="s">
        <v>2256</v>
      </c>
      <c r="I89" s="199" t="s">
        <v>2257</v>
      </c>
      <c r="J89" s="199" t="s">
        <v>2255</v>
      </c>
      <c r="K89" s="199" t="s">
        <v>2258</v>
      </c>
      <c r="L89" s="199" t="s">
        <v>2259</v>
      </c>
      <c r="M89" s="199" t="s">
        <v>2260</v>
      </c>
      <c r="N89" s="199" t="s">
        <v>2261</v>
      </c>
      <c r="O89" s="199" t="s">
        <v>2262</v>
      </c>
      <c r="P89" s="199" t="s">
        <v>2263</v>
      </c>
      <c r="Q89" s="199" t="s">
        <v>2264</v>
      </c>
      <c r="R89" s="199" t="s">
        <v>2265</v>
      </c>
      <c r="S89" s="199" t="s">
        <v>2266</v>
      </c>
      <c r="T89" s="199" t="s">
        <v>2267</v>
      </c>
      <c r="U89" s="199" t="s">
        <v>2268</v>
      </c>
      <c r="V89" s="199" t="s">
        <v>2269</v>
      </c>
      <c r="W89" s="199" t="s">
        <v>2270</v>
      </c>
      <c r="X89" s="201">
        <v>15168</v>
      </c>
      <c r="Y89" s="201">
        <v>6191</v>
      </c>
      <c r="Z89" s="201">
        <v>8977</v>
      </c>
    </row>
    <row r="90" spans="1:26" ht="12" customHeight="1">
      <c r="A90" s="268" t="s">
        <v>2271</v>
      </c>
      <c r="B90" s="268"/>
      <c r="C90" s="268"/>
      <c r="D90" s="268" t="s">
        <v>2272</v>
      </c>
      <c r="E90" s="268"/>
      <c r="F90" s="268"/>
      <c r="G90" s="199" t="s">
        <v>2273</v>
      </c>
      <c r="H90" s="199" t="s">
        <v>2274</v>
      </c>
      <c r="I90" s="199" t="s">
        <v>2275</v>
      </c>
      <c r="J90" s="199" t="s">
        <v>2276</v>
      </c>
      <c r="K90" s="199" t="s">
        <v>2277</v>
      </c>
      <c r="L90" s="199" t="s">
        <v>2278</v>
      </c>
      <c r="M90" s="199" t="s">
        <v>2279</v>
      </c>
      <c r="N90" s="199" t="s">
        <v>2280</v>
      </c>
      <c r="O90" s="199" t="s">
        <v>2281</v>
      </c>
      <c r="P90" s="199" t="s">
        <v>2282</v>
      </c>
      <c r="Q90" s="199" t="s">
        <v>2283</v>
      </c>
      <c r="R90" s="199" t="s">
        <v>2284</v>
      </c>
      <c r="S90" s="199" t="s">
        <v>2285</v>
      </c>
      <c r="T90" s="199" t="s">
        <v>2286</v>
      </c>
      <c r="U90" s="199" t="s">
        <v>2287</v>
      </c>
      <c r="V90" s="199" t="s">
        <v>2288</v>
      </c>
      <c r="W90" s="199" t="s">
        <v>2289</v>
      </c>
      <c r="X90" s="201">
        <v>14007</v>
      </c>
      <c r="Y90" s="201">
        <v>5717</v>
      </c>
      <c r="Z90" s="201">
        <v>8290</v>
      </c>
    </row>
    <row r="91" spans="1:26" ht="12" customHeight="1">
      <c r="A91" s="268" t="s">
        <v>2290</v>
      </c>
      <c r="B91" s="268"/>
      <c r="C91" s="268"/>
      <c r="D91" s="268" t="s">
        <v>2291</v>
      </c>
      <c r="E91" s="268"/>
      <c r="F91" s="268"/>
      <c r="G91" s="199" t="s">
        <v>2292</v>
      </c>
      <c r="H91" s="199" t="s">
        <v>2293</v>
      </c>
      <c r="I91" s="199" t="s">
        <v>2294</v>
      </c>
      <c r="J91" s="199" t="s">
        <v>2292</v>
      </c>
      <c r="K91" s="199" t="s">
        <v>2295</v>
      </c>
      <c r="L91" s="199" t="s">
        <v>2296</v>
      </c>
      <c r="M91" s="199" t="s">
        <v>2297</v>
      </c>
      <c r="N91" s="199" t="s">
        <v>2298</v>
      </c>
      <c r="O91" s="199" t="s">
        <v>2299</v>
      </c>
      <c r="P91" s="199" t="s">
        <v>2300</v>
      </c>
      <c r="Q91" s="199" t="s">
        <v>2301</v>
      </c>
      <c r="R91" s="199" t="s">
        <v>2302</v>
      </c>
      <c r="S91" s="199" t="s">
        <v>2303</v>
      </c>
      <c r="T91" s="199" t="s">
        <v>2304</v>
      </c>
      <c r="U91" s="199" t="s">
        <v>2305</v>
      </c>
      <c r="V91" s="199" t="s">
        <v>2306</v>
      </c>
      <c r="W91" s="199" t="s">
        <v>2307</v>
      </c>
      <c r="X91" s="201">
        <v>12111</v>
      </c>
      <c r="Y91" s="201">
        <v>4913</v>
      </c>
      <c r="Z91" s="201">
        <v>7198</v>
      </c>
    </row>
    <row r="92" spans="1:26" ht="12" customHeight="1">
      <c r="A92" s="268" t="s">
        <v>2308</v>
      </c>
      <c r="B92" s="268"/>
      <c r="C92" s="268"/>
      <c r="D92" s="268" t="s">
        <v>2309</v>
      </c>
      <c r="E92" s="268"/>
      <c r="F92" s="268"/>
      <c r="G92" s="199" t="s">
        <v>2310</v>
      </c>
      <c r="H92" s="199" t="s">
        <v>2311</v>
      </c>
      <c r="I92" s="199" t="s">
        <v>2312</v>
      </c>
      <c r="J92" s="199" t="s">
        <v>987</v>
      </c>
      <c r="K92" s="199" t="s">
        <v>2313</v>
      </c>
      <c r="L92" s="199" t="s">
        <v>2314</v>
      </c>
      <c r="M92" s="199" t="s">
        <v>2315</v>
      </c>
      <c r="N92" s="199" t="s">
        <v>2316</v>
      </c>
      <c r="O92" s="199" t="s">
        <v>2317</v>
      </c>
      <c r="P92" s="199" t="s">
        <v>2318</v>
      </c>
      <c r="Q92" s="199" t="s">
        <v>2319</v>
      </c>
      <c r="R92" s="199" t="s">
        <v>2320</v>
      </c>
      <c r="S92" s="199" t="s">
        <v>2321</v>
      </c>
      <c r="T92" s="199" t="s">
        <v>2322</v>
      </c>
      <c r="U92" s="199" t="s">
        <v>2323</v>
      </c>
      <c r="V92" s="199" t="s">
        <v>2324</v>
      </c>
      <c r="W92" s="199" t="s">
        <v>2325</v>
      </c>
      <c r="X92" s="201">
        <v>74004</v>
      </c>
      <c r="Y92" s="201">
        <v>27320</v>
      </c>
      <c r="Z92" s="201">
        <v>46684</v>
      </c>
    </row>
    <row r="93" spans="1:26" ht="12" customHeight="1">
      <c r="A93" s="268" t="s">
        <v>525</v>
      </c>
      <c r="B93" s="268"/>
      <c r="C93" s="268"/>
      <c r="D93" s="268" t="s">
        <v>525</v>
      </c>
      <c r="E93" s="268"/>
      <c r="F93" s="268"/>
      <c r="G93" s="199" t="s">
        <v>525</v>
      </c>
      <c r="H93" s="199" t="s">
        <v>525</v>
      </c>
      <c r="I93" s="199" t="s">
        <v>525</v>
      </c>
      <c r="J93" s="199" t="s">
        <v>525</v>
      </c>
      <c r="K93" s="199" t="s">
        <v>525</v>
      </c>
      <c r="L93" s="199" t="s">
        <v>525</v>
      </c>
      <c r="M93" s="199" t="s">
        <v>525</v>
      </c>
      <c r="N93" s="199" t="s">
        <v>525</v>
      </c>
      <c r="O93" s="199" t="s">
        <v>525</v>
      </c>
      <c r="P93" s="199" t="s">
        <v>525</v>
      </c>
      <c r="Q93" s="199" t="s">
        <v>525</v>
      </c>
      <c r="R93" s="199" t="s">
        <v>525</v>
      </c>
      <c r="S93" s="199" t="s">
        <v>525</v>
      </c>
      <c r="T93" s="199" t="s">
        <v>525</v>
      </c>
      <c r="U93" s="199" t="s">
        <v>525</v>
      </c>
      <c r="V93" s="199" t="s">
        <v>525</v>
      </c>
      <c r="W93" s="199" t="s">
        <v>525</v>
      </c>
      <c r="X93" s="199" t="s">
        <v>525</v>
      </c>
      <c r="Y93" s="199" t="s">
        <v>525</v>
      </c>
      <c r="Z93" s="199" t="s">
        <v>525</v>
      </c>
    </row>
    <row r="94" spans="1:26" ht="12" customHeight="1">
      <c r="A94" s="268" t="s">
        <v>2326</v>
      </c>
      <c r="B94" s="268"/>
      <c r="C94" s="268"/>
      <c r="D94" s="268" t="s">
        <v>2327</v>
      </c>
      <c r="E94" s="268"/>
      <c r="F94" s="268"/>
      <c r="G94" s="199" t="s">
        <v>2328</v>
      </c>
      <c r="H94" s="199" t="s">
        <v>2329</v>
      </c>
      <c r="I94" s="199" t="s">
        <v>2327</v>
      </c>
      <c r="J94" s="199" t="s">
        <v>2328</v>
      </c>
      <c r="K94" s="199" t="s">
        <v>2329</v>
      </c>
      <c r="L94" s="199" t="s">
        <v>2330</v>
      </c>
      <c r="M94" s="199" t="s">
        <v>2331</v>
      </c>
      <c r="N94" s="199" t="s">
        <v>2332</v>
      </c>
      <c r="O94" s="199" t="s">
        <v>2333</v>
      </c>
      <c r="P94" s="199" t="s">
        <v>2334</v>
      </c>
      <c r="Q94" s="199" t="s">
        <v>2335</v>
      </c>
      <c r="R94" s="199" t="s">
        <v>2336</v>
      </c>
      <c r="S94" s="199" t="s">
        <v>2337</v>
      </c>
      <c r="T94" s="199" t="s">
        <v>2338</v>
      </c>
      <c r="U94" s="199" t="s">
        <v>2332</v>
      </c>
      <c r="V94" s="199" t="s">
        <v>2339</v>
      </c>
      <c r="W94" s="199" t="s">
        <v>2340</v>
      </c>
      <c r="X94" s="200">
        <v>39.299999999999997</v>
      </c>
      <c r="Y94" s="200">
        <v>37.299999999999997</v>
      </c>
      <c r="Z94" s="199" t="s">
        <v>2341</v>
      </c>
    </row>
    <row r="95" spans="1:26" ht="12" customHeight="1">
      <c r="A95" s="192" t="s">
        <v>525</v>
      </c>
      <c r="B95" s="226" t="s">
        <v>2342</v>
      </c>
      <c r="C95" s="226"/>
      <c r="D95" s="226"/>
      <c r="E95" s="226"/>
      <c r="F95" s="192"/>
      <c r="G95" s="192"/>
      <c r="H95" s="192"/>
      <c r="I95" s="192"/>
      <c r="J95" s="192"/>
      <c r="K95" s="192"/>
      <c r="L95" s="192"/>
      <c r="M95" s="192"/>
      <c r="N95" s="192"/>
      <c r="O95" s="192"/>
      <c r="P95" s="192"/>
      <c r="Q95" s="192"/>
      <c r="R95" s="192"/>
      <c r="S95" s="192"/>
      <c r="T95" s="192"/>
      <c r="U95" s="192"/>
      <c r="V95" s="192"/>
      <c r="W95" s="192"/>
      <c r="X95" s="192"/>
      <c r="Y95" s="192"/>
      <c r="Z95" s="192"/>
    </row>
    <row r="96" spans="1:26" ht="92" customHeight="1">
      <c r="A96" s="192"/>
      <c r="B96" s="226"/>
      <c r="C96" s="226"/>
      <c r="D96" s="226"/>
      <c r="E96" s="226"/>
      <c r="F96" s="192"/>
      <c r="G96" s="192"/>
      <c r="H96" s="192"/>
      <c r="I96" s="192"/>
      <c r="J96" s="192"/>
      <c r="K96" s="192"/>
      <c r="L96" s="192"/>
      <c r="M96" s="192"/>
      <c r="N96" s="192"/>
      <c r="O96" s="192"/>
      <c r="P96" s="192"/>
      <c r="Q96" s="192"/>
      <c r="R96" s="192"/>
      <c r="S96" s="192"/>
      <c r="T96" s="192"/>
      <c r="U96" s="192"/>
      <c r="V96" s="192"/>
      <c r="W96" s="192"/>
      <c r="X96" s="192"/>
      <c r="Y96" s="192"/>
      <c r="Z96" s="192"/>
    </row>
    <row r="97" spans="1:26" ht="12" customHeight="1">
      <c r="A97" s="192" t="s">
        <v>525</v>
      </c>
      <c r="B97" s="226" t="s">
        <v>2343</v>
      </c>
      <c r="C97" s="226"/>
      <c r="D97" s="226"/>
      <c r="E97" s="226"/>
      <c r="F97" s="192"/>
      <c r="G97" s="192"/>
      <c r="H97" s="192"/>
      <c r="I97" s="192"/>
      <c r="J97" s="192"/>
      <c r="K97" s="192"/>
      <c r="L97" s="192"/>
      <c r="M97" s="192"/>
      <c r="N97" s="192"/>
      <c r="O97" s="192"/>
      <c r="P97" s="192"/>
      <c r="Q97" s="192"/>
      <c r="R97" s="192"/>
      <c r="S97" s="192"/>
      <c r="T97" s="192"/>
      <c r="U97" s="192"/>
      <c r="V97" s="192"/>
      <c r="W97" s="192"/>
      <c r="X97" s="192"/>
      <c r="Y97" s="192"/>
      <c r="Z97" s="192"/>
    </row>
    <row r="98" spans="1:26" ht="92" customHeight="1">
      <c r="A98" s="192"/>
      <c r="B98" s="226"/>
      <c r="C98" s="226"/>
      <c r="D98" s="226"/>
      <c r="E98" s="226"/>
      <c r="F98" s="192"/>
      <c r="G98" s="192"/>
      <c r="H98" s="192"/>
      <c r="I98" s="192"/>
      <c r="J98" s="192"/>
      <c r="K98" s="192"/>
      <c r="L98" s="192"/>
      <c r="M98" s="192"/>
      <c r="N98" s="192"/>
      <c r="O98" s="192"/>
      <c r="P98" s="192"/>
      <c r="Q98" s="192"/>
      <c r="R98" s="192"/>
      <c r="S98" s="192"/>
      <c r="T98" s="192"/>
      <c r="U98" s="192"/>
      <c r="V98" s="192"/>
      <c r="W98" s="192"/>
      <c r="X98" s="192"/>
      <c r="Y98" s="192"/>
      <c r="Z98" s="192"/>
    </row>
  </sheetData>
  <mergeCells count="193">
    <mergeCell ref="B95:E96"/>
    <mergeCell ref="B97:E98"/>
    <mergeCell ref="A92:C92"/>
    <mergeCell ref="D92:F92"/>
    <mergeCell ref="A93:C93"/>
    <mergeCell ref="D93:F93"/>
    <mergeCell ref="A94:C94"/>
    <mergeCell ref="D94:F94"/>
    <mergeCell ref="A89:C89"/>
    <mergeCell ref="D89:F89"/>
    <mergeCell ref="A90:C90"/>
    <mergeCell ref="D90:F90"/>
    <mergeCell ref="A91:C91"/>
    <mergeCell ref="D91:F91"/>
    <mergeCell ref="A86:C86"/>
    <mergeCell ref="D86:F86"/>
    <mergeCell ref="A87:C87"/>
    <mergeCell ref="D87:F87"/>
    <mergeCell ref="A88:C88"/>
    <mergeCell ref="D88:F88"/>
    <mergeCell ref="A83:C83"/>
    <mergeCell ref="D83:F83"/>
    <mergeCell ref="A84:C84"/>
    <mergeCell ref="D84:F84"/>
    <mergeCell ref="A85:C85"/>
    <mergeCell ref="D85:F85"/>
    <mergeCell ref="A80:C80"/>
    <mergeCell ref="D80:F80"/>
    <mergeCell ref="A81:C81"/>
    <mergeCell ref="D81:F81"/>
    <mergeCell ref="A82:C82"/>
    <mergeCell ref="D82:F82"/>
    <mergeCell ref="A77:C77"/>
    <mergeCell ref="D77:F77"/>
    <mergeCell ref="A78:C78"/>
    <mergeCell ref="D78:F78"/>
    <mergeCell ref="A79:C79"/>
    <mergeCell ref="D79:F79"/>
    <mergeCell ref="A74:C74"/>
    <mergeCell ref="D74:F74"/>
    <mergeCell ref="A75:C75"/>
    <mergeCell ref="D75:F75"/>
    <mergeCell ref="A76:C76"/>
    <mergeCell ref="D76:F76"/>
    <mergeCell ref="A71:C71"/>
    <mergeCell ref="D71:F71"/>
    <mergeCell ref="A72:C72"/>
    <mergeCell ref="D72:F72"/>
    <mergeCell ref="A73:C73"/>
    <mergeCell ref="D73:F73"/>
    <mergeCell ref="A68:C68"/>
    <mergeCell ref="D68:F68"/>
    <mergeCell ref="A69:C69"/>
    <mergeCell ref="D69:F69"/>
    <mergeCell ref="A70:C70"/>
    <mergeCell ref="D70:F70"/>
    <mergeCell ref="A65:C65"/>
    <mergeCell ref="D65:F65"/>
    <mergeCell ref="A66:C66"/>
    <mergeCell ref="D66:F66"/>
    <mergeCell ref="A67:C67"/>
    <mergeCell ref="D67:F67"/>
    <mergeCell ref="A62:C62"/>
    <mergeCell ref="D62:F62"/>
    <mergeCell ref="A63:C63"/>
    <mergeCell ref="D63:F63"/>
    <mergeCell ref="A64:C64"/>
    <mergeCell ref="D64:F64"/>
    <mergeCell ref="A59:C59"/>
    <mergeCell ref="D59:F59"/>
    <mergeCell ref="A60:C60"/>
    <mergeCell ref="D60:F60"/>
    <mergeCell ref="A61:C61"/>
    <mergeCell ref="D61:F61"/>
    <mergeCell ref="A56:C56"/>
    <mergeCell ref="D56:F56"/>
    <mergeCell ref="A57:C57"/>
    <mergeCell ref="D57:F57"/>
    <mergeCell ref="A58:C58"/>
    <mergeCell ref="D58:F58"/>
    <mergeCell ref="A53:C53"/>
    <mergeCell ref="D53:F53"/>
    <mergeCell ref="A54:C54"/>
    <mergeCell ref="D54:F54"/>
    <mergeCell ref="A55:C55"/>
    <mergeCell ref="D55:F55"/>
    <mergeCell ref="A50:C50"/>
    <mergeCell ref="D50:F50"/>
    <mergeCell ref="A51:C51"/>
    <mergeCell ref="D51:F51"/>
    <mergeCell ref="A52:C52"/>
    <mergeCell ref="D52:F52"/>
    <mergeCell ref="A47:C47"/>
    <mergeCell ref="D47:F47"/>
    <mergeCell ref="A48:C48"/>
    <mergeCell ref="D48:F48"/>
    <mergeCell ref="A49:C49"/>
    <mergeCell ref="D49:F49"/>
    <mergeCell ref="A44:C44"/>
    <mergeCell ref="D44:F44"/>
    <mergeCell ref="A45:C45"/>
    <mergeCell ref="D45:F45"/>
    <mergeCell ref="A46:C46"/>
    <mergeCell ref="D46:F46"/>
    <mergeCell ref="A41:C41"/>
    <mergeCell ref="D41:F41"/>
    <mergeCell ref="A42:C42"/>
    <mergeCell ref="D42:F42"/>
    <mergeCell ref="A43:C43"/>
    <mergeCell ref="D43:F43"/>
    <mergeCell ref="A38:C38"/>
    <mergeCell ref="D38:F38"/>
    <mergeCell ref="A39:C39"/>
    <mergeCell ref="D39:F39"/>
    <mergeCell ref="A40:C40"/>
    <mergeCell ref="D40:F40"/>
    <mergeCell ref="A35:C35"/>
    <mergeCell ref="D35:F35"/>
    <mergeCell ref="A36:C36"/>
    <mergeCell ref="D36:F36"/>
    <mergeCell ref="A37:C37"/>
    <mergeCell ref="D37:F37"/>
    <mergeCell ref="A32:C32"/>
    <mergeCell ref="D32:F32"/>
    <mergeCell ref="A33:C33"/>
    <mergeCell ref="D33:F33"/>
    <mergeCell ref="A34:C34"/>
    <mergeCell ref="D34:F34"/>
    <mergeCell ref="A29:C29"/>
    <mergeCell ref="D29:F29"/>
    <mergeCell ref="A30:C30"/>
    <mergeCell ref="D30:F30"/>
    <mergeCell ref="A31:C31"/>
    <mergeCell ref="D31:F31"/>
    <mergeCell ref="A26:C26"/>
    <mergeCell ref="D26:F26"/>
    <mergeCell ref="A27:C27"/>
    <mergeCell ref="D27:F27"/>
    <mergeCell ref="A28:C28"/>
    <mergeCell ref="D28:F28"/>
    <mergeCell ref="A23:C23"/>
    <mergeCell ref="D23:F23"/>
    <mergeCell ref="A24:C24"/>
    <mergeCell ref="D24:F24"/>
    <mergeCell ref="A25:C25"/>
    <mergeCell ref="D25:F25"/>
    <mergeCell ref="A20:C20"/>
    <mergeCell ref="D20:F20"/>
    <mergeCell ref="A21:C21"/>
    <mergeCell ref="D21:F21"/>
    <mergeCell ref="A22:C22"/>
    <mergeCell ref="D22:F22"/>
    <mergeCell ref="A17:C17"/>
    <mergeCell ref="D17:F17"/>
    <mergeCell ref="A18:C18"/>
    <mergeCell ref="D18:F18"/>
    <mergeCell ref="A19:C19"/>
    <mergeCell ref="D19:F19"/>
    <mergeCell ref="A14:C14"/>
    <mergeCell ref="D14:F14"/>
    <mergeCell ref="A15:C15"/>
    <mergeCell ref="D15:F15"/>
    <mergeCell ref="A16:C16"/>
    <mergeCell ref="D16:F16"/>
    <mergeCell ref="A11:C11"/>
    <mergeCell ref="D11:F11"/>
    <mergeCell ref="A12:C12"/>
    <mergeCell ref="D12:F12"/>
    <mergeCell ref="A13:C13"/>
    <mergeCell ref="D13:F13"/>
    <mergeCell ref="A8:C8"/>
    <mergeCell ref="D8:F8"/>
    <mergeCell ref="A9:C9"/>
    <mergeCell ref="D9:F9"/>
    <mergeCell ref="A10:C10"/>
    <mergeCell ref="D10:F10"/>
    <mergeCell ref="U4:W4"/>
    <mergeCell ref="X4:Z4"/>
    <mergeCell ref="D5:F5"/>
    <mergeCell ref="A6:C6"/>
    <mergeCell ref="D6:F6"/>
    <mergeCell ref="A7:C7"/>
    <mergeCell ref="D7:F7"/>
    <mergeCell ref="A1:D1"/>
    <mergeCell ref="A2:D2"/>
    <mergeCell ref="A3:C3"/>
    <mergeCell ref="D3:K3"/>
    <mergeCell ref="L3:Z3"/>
    <mergeCell ref="D4:H4"/>
    <mergeCell ref="I4:K4"/>
    <mergeCell ref="L4:N4"/>
    <mergeCell ref="O4:Q4"/>
    <mergeCell ref="R4:T4"/>
  </mergeCells>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8"/>
  <sheetViews>
    <sheetView workbookViewId="0">
      <selection activeCell="A11" sqref="A11"/>
    </sheetView>
  </sheetViews>
  <sheetFormatPr baseColWidth="10" defaultColWidth="8.83203125" defaultRowHeight="13" x14ac:dyDescent="0"/>
  <cols>
    <col min="1" max="1" width="15.6640625" style="23" customWidth="1"/>
    <col min="2" max="15" width="8.83203125" style="23"/>
    <col min="16" max="16" width="19.5" style="23" customWidth="1"/>
    <col min="17" max="30" width="8.83203125" style="23"/>
    <col min="31" max="31" width="13.5" style="23" customWidth="1"/>
    <col min="32" max="34" width="8.83203125" style="23"/>
    <col min="35" max="35" width="11.5" style="23" customWidth="1"/>
    <col min="36" max="44" width="8.83203125" style="23"/>
    <col min="45" max="45" width="15.33203125" style="23" customWidth="1"/>
    <col min="46" max="57" width="8.83203125" style="23"/>
    <col min="58" max="58" width="16.33203125" style="23" customWidth="1"/>
    <col min="59" max="87" width="8.83203125" style="23"/>
    <col min="101" max="16384" width="8.83203125" style="23"/>
  </cols>
  <sheetData>
    <row r="1" spans="1:73">
      <c r="AE1" s="47"/>
      <c r="AF1" s="47"/>
      <c r="AG1" s="47"/>
      <c r="AH1" s="47"/>
      <c r="AI1" s="47"/>
      <c r="AJ1" s="47"/>
      <c r="AK1" s="47"/>
      <c r="AL1" s="47"/>
      <c r="AM1" s="47"/>
      <c r="AN1" s="47"/>
    </row>
    <row r="2" spans="1:73" ht="15">
      <c r="A2" s="23" t="s">
        <v>514</v>
      </c>
      <c r="AE2" s="48"/>
      <c r="AF2" s="47"/>
      <c r="AG2" s="47"/>
      <c r="AH2" s="47"/>
      <c r="AI2" s="47"/>
      <c r="AJ2" s="47"/>
      <c r="AK2" s="47"/>
      <c r="AL2" s="47"/>
      <c r="AM2" s="47"/>
      <c r="AN2" s="47"/>
      <c r="AS2" s="22" t="s">
        <v>264</v>
      </c>
      <c r="BF2" s="25" t="s">
        <v>270</v>
      </c>
      <c r="BU2" s="37" t="s">
        <v>408</v>
      </c>
    </row>
    <row r="3" spans="1:73" ht="15">
      <c r="AE3" s="49"/>
      <c r="AF3" s="47"/>
      <c r="AG3" s="47"/>
      <c r="AH3" s="47"/>
      <c r="AI3" s="47"/>
      <c r="AJ3" s="47"/>
      <c r="AK3" s="47"/>
      <c r="AL3" s="47"/>
      <c r="AM3" s="47"/>
      <c r="AN3" s="47"/>
      <c r="AS3" s="23" t="s">
        <v>120</v>
      </c>
      <c r="BF3" s="25" t="s">
        <v>120</v>
      </c>
      <c r="BU3" s="25" t="s">
        <v>120</v>
      </c>
    </row>
    <row r="4" spans="1:73" ht="15">
      <c r="A4" s="23" t="s">
        <v>513</v>
      </c>
      <c r="AE4" s="49"/>
      <c r="AF4" s="47"/>
      <c r="AG4" s="47"/>
      <c r="AH4" s="47"/>
      <c r="AI4" s="47"/>
      <c r="AJ4" s="47"/>
      <c r="AK4" s="47"/>
      <c r="AL4" s="47"/>
      <c r="AM4" s="47"/>
      <c r="AN4" s="47"/>
      <c r="BF4"/>
      <c r="BU4"/>
    </row>
    <row r="5" spans="1:73" ht="15">
      <c r="A5" s="6" t="s">
        <v>512</v>
      </c>
      <c r="AE5" s="49"/>
      <c r="AF5" s="47"/>
      <c r="AG5" s="47"/>
      <c r="AH5" s="47"/>
      <c r="AI5" s="47"/>
      <c r="AJ5" s="47"/>
      <c r="AK5" s="47"/>
      <c r="AL5" s="47"/>
      <c r="AM5" s="47"/>
      <c r="AN5" s="47"/>
      <c r="AS5" s="23" t="s">
        <v>121</v>
      </c>
      <c r="BF5" s="25" t="s">
        <v>121</v>
      </c>
      <c r="BU5" s="25" t="s">
        <v>121</v>
      </c>
    </row>
    <row r="6" spans="1:73" ht="15">
      <c r="AE6" s="50"/>
      <c r="AF6" s="47"/>
      <c r="AG6" s="47"/>
      <c r="AH6" s="47"/>
      <c r="AI6" s="47"/>
      <c r="AJ6" s="47"/>
      <c r="AK6" s="47"/>
      <c r="AL6" s="47"/>
      <c r="AM6" s="47"/>
      <c r="AN6" s="47"/>
      <c r="AS6" s="23" t="s">
        <v>122</v>
      </c>
      <c r="BF6" s="25" t="s">
        <v>122</v>
      </c>
      <c r="BU6" s="25" t="s">
        <v>122</v>
      </c>
    </row>
    <row r="7" spans="1:73" ht="21">
      <c r="A7" s="79" t="s">
        <v>505</v>
      </c>
      <c r="P7" s="67" t="s">
        <v>443</v>
      </c>
      <c r="Q7"/>
      <c r="R7"/>
      <c r="S7"/>
      <c r="T7"/>
      <c r="U7"/>
      <c r="V7"/>
      <c r="W7"/>
      <c r="X7"/>
      <c r="Y7"/>
      <c r="Z7"/>
      <c r="AA7"/>
      <c r="AB7"/>
      <c r="AE7" s="38" t="s">
        <v>415</v>
      </c>
      <c r="AF7" s="39"/>
      <c r="AG7" s="39"/>
      <c r="AH7" s="39"/>
      <c r="AI7" s="39"/>
      <c r="AJ7" s="39"/>
      <c r="AK7" s="39"/>
      <c r="AL7" s="39"/>
      <c r="AM7" s="39"/>
      <c r="AN7" s="39"/>
      <c r="AO7" s="39"/>
      <c r="AP7" s="39"/>
      <c r="AQ7" s="39"/>
      <c r="BF7"/>
      <c r="BU7"/>
    </row>
    <row r="8" spans="1:73" ht="15">
      <c r="A8"/>
      <c r="P8" s="6" t="s">
        <v>451</v>
      </c>
      <c r="Q8"/>
      <c r="R8"/>
      <c r="S8"/>
      <c r="T8"/>
      <c r="U8"/>
      <c r="V8"/>
      <c r="W8"/>
      <c r="X8"/>
      <c r="Y8"/>
      <c r="Z8"/>
      <c r="AA8"/>
      <c r="AB8"/>
      <c r="AE8" s="39"/>
      <c r="AF8" s="39"/>
      <c r="AG8" s="39"/>
      <c r="AH8" s="39"/>
      <c r="AI8" s="39"/>
      <c r="AJ8" s="39"/>
      <c r="AK8" s="39"/>
      <c r="AL8" s="39"/>
      <c r="AM8" s="39"/>
      <c r="AN8" s="39"/>
      <c r="AO8" s="39"/>
      <c r="AP8" s="39"/>
      <c r="AQ8" s="39"/>
      <c r="AS8" s="23" t="s">
        <v>265</v>
      </c>
      <c r="BF8" s="25" t="s">
        <v>265</v>
      </c>
      <c r="BU8" s="25" t="s">
        <v>123</v>
      </c>
    </row>
    <row r="9" spans="1:73" ht="21">
      <c r="A9" s="6" t="s">
        <v>506</v>
      </c>
      <c r="P9" s="6" t="s">
        <v>444</v>
      </c>
      <c r="Q9"/>
      <c r="R9"/>
      <c r="S9"/>
      <c r="T9"/>
      <c r="U9"/>
      <c r="V9"/>
      <c r="W9"/>
      <c r="X9"/>
      <c r="Y9"/>
      <c r="Z9"/>
      <c r="AA9"/>
      <c r="AB9"/>
      <c r="AE9" s="38" t="s">
        <v>416</v>
      </c>
      <c r="AF9" s="39"/>
      <c r="AG9" s="39"/>
      <c r="AH9" s="39"/>
      <c r="AI9" s="39"/>
      <c r="AJ9" s="39"/>
      <c r="AK9" s="39"/>
      <c r="AL9" s="39"/>
      <c r="AM9" s="39"/>
      <c r="AN9" s="39"/>
      <c r="AO9" s="39"/>
      <c r="AP9" s="39"/>
      <c r="AQ9" s="39"/>
      <c r="AS9" s="23" t="s">
        <v>266</v>
      </c>
      <c r="BF9" s="25" t="s">
        <v>266</v>
      </c>
      <c r="BU9" s="25" t="s">
        <v>124</v>
      </c>
    </row>
    <row r="10" spans="1:73" ht="15">
      <c r="A10"/>
      <c r="P10"/>
      <c r="Q10"/>
      <c r="R10"/>
      <c r="S10"/>
      <c r="T10"/>
      <c r="U10"/>
      <c r="V10"/>
      <c r="W10"/>
      <c r="X10"/>
      <c r="Y10"/>
      <c r="Z10"/>
      <c r="AA10"/>
      <c r="AB10"/>
      <c r="AE10" s="39"/>
      <c r="AF10" s="39"/>
      <c r="AG10" s="39"/>
      <c r="AH10" s="39"/>
      <c r="AI10" s="39"/>
      <c r="AJ10" s="39"/>
      <c r="AK10" s="39"/>
      <c r="AL10" s="39"/>
      <c r="AM10" s="39"/>
      <c r="AN10" s="39"/>
      <c r="AO10" s="39"/>
      <c r="AP10" s="39"/>
      <c r="AQ10" s="39"/>
      <c r="AS10" s="23" t="s">
        <v>267</v>
      </c>
      <c r="BF10" s="25" t="s">
        <v>267</v>
      </c>
      <c r="BU10" s="25" t="s">
        <v>125</v>
      </c>
    </row>
    <row r="11" spans="1:73" ht="15">
      <c r="A11" s="74" t="s">
        <v>507</v>
      </c>
      <c r="P11" s="68" t="s">
        <v>445</v>
      </c>
      <c r="Q11"/>
      <c r="R11"/>
      <c r="S11"/>
      <c r="T11"/>
      <c r="U11"/>
      <c r="V11"/>
      <c r="W11"/>
      <c r="X11"/>
      <c r="Y11"/>
      <c r="Z11"/>
      <c r="AA11"/>
      <c r="AB11"/>
      <c r="AE11" s="39" t="s">
        <v>417</v>
      </c>
      <c r="AF11" s="39"/>
      <c r="AG11" s="39"/>
      <c r="AH11" s="39"/>
      <c r="AI11" s="39"/>
      <c r="AJ11" s="39"/>
      <c r="AK11" s="39"/>
      <c r="AL11" s="39"/>
      <c r="AM11" s="39"/>
      <c r="AN11" s="39"/>
      <c r="AO11" s="39"/>
      <c r="AP11" s="39"/>
      <c r="AQ11" s="39"/>
      <c r="AT11" s="23" t="s">
        <v>186</v>
      </c>
      <c r="BF11" s="25" t="s">
        <v>126</v>
      </c>
      <c r="BG11" s="23" t="s">
        <v>186</v>
      </c>
      <c r="BU11" s="25" t="s">
        <v>126</v>
      </c>
    </row>
    <row r="12" spans="1:73" ht="12.75" customHeight="1">
      <c r="A12"/>
      <c r="P12"/>
      <c r="Q12"/>
      <c r="R12"/>
      <c r="S12"/>
      <c r="T12"/>
      <c r="U12"/>
      <c r="V12"/>
      <c r="W12"/>
      <c r="X12"/>
      <c r="Y12"/>
      <c r="Z12"/>
      <c r="AA12"/>
      <c r="AB12"/>
      <c r="AE12" s="39"/>
      <c r="AF12" s="39"/>
      <c r="AG12" s="39"/>
      <c r="AH12" s="39"/>
      <c r="AI12" s="39"/>
      <c r="AJ12" s="39"/>
      <c r="AK12" s="39"/>
      <c r="AL12" s="39"/>
      <c r="AM12" s="39"/>
      <c r="AN12" s="39"/>
      <c r="AO12" s="39"/>
      <c r="AP12" s="39"/>
      <c r="AQ12" s="39"/>
      <c r="AT12" s="23" t="s">
        <v>187</v>
      </c>
      <c r="AV12" s="23" t="s">
        <v>188</v>
      </c>
      <c r="AX12" s="23" t="s">
        <v>188</v>
      </c>
      <c r="AZ12" s="23" t="s">
        <v>188</v>
      </c>
      <c r="BB12" s="23" t="s">
        <v>188</v>
      </c>
      <c r="BF12" s="25" t="s">
        <v>271</v>
      </c>
      <c r="BG12" s="23" t="s">
        <v>187</v>
      </c>
      <c r="BI12" s="23" t="s">
        <v>188</v>
      </c>
      <c r="BK12" s="23" t="s">
        <v>188</v>
      </c>
      <c r="BM12" s="23" t="s">
        <v>188</v>
      </c>
      <c r="BO12" s="23" t="s">
        <v>188</v>
      </c>
      <c r="BP12" s="25" t="s">
        <v>110</v>
      </c>
      <c r="BQ12" s="26" t="s">
        <v>274</v>
      </c>
      <c r="BR12" s="26" t="s">
        <v>275</v>
      </c>
      <c r="BU12" s="25" t="s">
        <v>127</v>
      </c>
    </row>
    <row r="13" spans="1:73" ht="15">
      <c r="A13" s="74" t="s">
        <v>508</v>
      </c>
      <c r="P13" s="68" t="s">
        <v>446</v>
      </c>
      <c r="Q13"/>
      <c r="R13"/>
      <c r="S13"/>
      <c r="T13"/>
      <c r="U13"/>
      <c r="V13"/>
      <c r="W13"/>
      <c r="X13"/>
      <c r="Y13"/>
      <c r="Z13"/>
      <c r="AA13"/>
      <c r="AB13"/>
      <c r="AE13" s="39"/>
      <c r="AF13" s="39"/>
      <c r="AG13" s="39"/>
      <c r="AH13" s="39"/>
      <c r="AI13" s="39"/>
      <c r="AJ13" s="39"/>
      <c r="AK13" s="39"/>
      <c r="AL13" s="39"/>
      <c r="AM13" s="39"/>
      <c r="AN13" s="39"/>
      <c r="AO13" s="39"/>
      <c r="AP13" s="39"/>
      <c r="AQ13" s="39"/>
      <c r="AT13" s="23" t="s">
        <v>189</v>
      </c>
      <c r="AU13" s="23" t="s">
        <v>190</v>
      </c>
      <c r="AV13" s="23" t="s">
        <v>191</v>
      </c>
      <c r="AW13" s="23" t="s">
        <v>192</v>
      </c>
      <c r="AX13" s="23" t="s">
        <v>191</v>
      </c>
      <c r="AY13" s="23" t="s">
        <v>190</v>
      </c>
      <c r="AZ13" s="23" t="s">
        <v>191</v>
      </c>
      <c r="BA13" s="23" t="s">
        <v>192</v>
      </c>
      <c r="BB13" s="23" t="s">
        <v>191</v>
      </c>
      <c r="BF13" s="25" t="s">
        <v>272</v>
      </c>
      <c r="BG13" s="23" t="s">
        <v>189</v>
      </c>
      <c r="BH13" s="23" t="s">
        <v>190</v>
      </c>
      <c r="BI13" s="23" t="s">
        <v>191</v>
      </c>
      <c r="BJ13" s="23" t="s">
        <v>192</v>
      </c>
      <c r="BK13" s="23" t="s">
        <v>191</v>
      </c>
      <c r="BL13" s="23" t="s">
        <v>190</v>
      </c>
      <c r="BM13" s="23" t="s">
        <v>191</v>
      </c>
      <c r="BN13" s="23" t="s">
        <v>192</v>
      </c>
      <c r="BO13" s="23" t="s">
        <v>191</v>
      </c>
      <c r="BP13" s="26" t="s">
        <v>276</v>
      </c>
      <c r="BQ13" s="26" t="s">
        <v>277</v>
      </c>
      <c r="BR13" s="26" t="s">
        <v>277</v>
      </c>
      <c r="BU13" s="25" t="s">
        <v>409</v>
      </c>
    </row>
    <row r="14" spans="1:73" ht="12.75" customHeight="1">
      <c r="A14" s="272"/>
      <c r="B14" s="69"/>
      <c r="C14" s="274" t="s">
        <v>447</v>
      </c>
      <c r="D14" s="275"/>
      <c r="E14" s="275"/>
      <c r="F14" s="276"/>
      <c r="G14" s="274" t="s">
        <v>448</v>
      </c>
      <c r="H14" s="275"/>
      <c r="I14" s="275"/>
      <c r="J14" s="276"/>
      <c r="K14" s="274"/>
      <c r="L14" s="275"/>
      <c r="M14" s="276"/>
      <c r="P14" s="272"/>
      <c r="Q14" s="69"/>
      <c r="R14" s="274" t="s">
        <v>447</v>
      </c>
      <c r="S14" s="275"/>
      <c r="T14" s="275"/>
      <c r="U14" s="276"/>
      <c r="V14" s="274" t="s">
        <v>448</v>
      </c>
      <c r="W14" s="275"/>
      <c r="X14" s="275"/>
      <c r="Y14" s="276"/>
      <c r="Z14" s="274"/>
      <c r="AA14" s="275"/>
      <c r="AB14" s="276"/>
      <c r="AE14" s="39"/>
      <c r="AF14" s="39"/>
      <c r="AG14" s="39"/>
      <c r="AH14" s="39"/>
      <c r="AI14" s="39"/>
      <c r="AJ14" s="39"/>
      <c r="AK14" s="39"/>
      <c r="AL14" s="39"/>
      <c r="AM14" s="39"/>
      <c r="AN14" s="39"/>
      <c r="AO14" s="39"/>
      <c r="AP14" s="39"/>
      <c r="AQ14" s="39"/>
      <c r="AS14" s="23" t="s">
        <v>265</v>
      </c>
      <c r="BF14" s="25" t="s">
        <v>273</v>
      </c>
      <c r="BU14" s="25" t="s">
        <v>5</v>
      </c>
    </row>
    <row r="15" spans="1:73" ht="36">
      <c r="A15" s="273"/>
      <c r="B15" s="69" t="s">
        <v>420</v>
      </c>
      <c r="C15" s="69" t="s">
        <v>190</v>
      </c>
      <c r="D15" s="69" t="s">
        <v>449</v>
      </c>
      <c r="E15" s="69" t="s">
        <v>422</v>
      </c>
      <c r="F15" s="69" t="s">
        <v>449</v>
      </c>
      <c r="G15" s="69" t="s">
        <v>190</v>
      </c>
      <c r="H15" s="69" t="s">
        <v>449</v>
      </c>
      <c r="I15" s="69" t="s">
        <v>422</v>
      </c>
      <c r="J15" s="69" t="s">
        <v>449</v>
      </c>
      <c r="K15" s="69" t="s">
        <v>423</v>
      </c>
      <c r="L15" s="69" t="s">
        <v>424</v>
      </c>
      <c r="M15" s="69" t="s">
        <v>425</v>
      </c>
      <c r="P15" s="273"/>
      <c r="Q15" s="69" t="s">
        <v>420</v>
      </c>
      <c r="R15" s="69" t="s">
        <v>190</v>
      </c>
      <c r="S15" s="69" t="s">
        <v>449</v>
      </c>
      <c r="T15" s="69" t="s">
        <v>422</v>
      </c>
      <c r="U15" s="69" t="s">
        <v>449</v>
      </c>
      <c r="V15" s="69" t="s">
        <v>190</v>
      </c>
      <c r="W15" s="69" t="s">
        <v>449</v>
      </c>
      <c r="X15" s="69" t="s">
        <v>422</v>
      </c>
      <c r="Y15" s="69" t="s">
        <v>449</v>
      </c>
      <c r="Z15" s="69" t="s">
        <v>423</v>
      </c>
      <c r="AA15" s="69" t="s">
        <v>424</v>
      </c>
      <c r="AB15" s="69" t="s">
        <v>425</v>
      </c>
      <c r="AE15" s="283"/>
      <c r="AF15" s="40"/>
      <c r="AG15" s="285" t="s">
        <v>418</v>
      </c>
      <c r="AH15" s="286"/>
      <c r="AI15" s="286"/>
      <c r="AJ15" s="287"/>
      <c r="AK15" s="285" t="s">
        <v>419</v>
      </c>
      <c r="AL15" s="286"/>
      <c r="AM15" s="286"/>
      <c r="AN15" s="287"/>
      <c r="AO15" s="285"/>
      <c r="AP15" s="286"/>
      <c r="AQ15" s="287"/>
      <c r="AS15" s="23" t="s">
        <v>128</v>
      </c>
      <c r="BF15" s="25" t="s">
        <v>128</v>
      </c>
      <c r="BU15" s="25" t="s">
        <v>128</v>
      </c>
    </row>
    <row r="16" spans="1:73" ht="36">
      <c r="A16" s="269" t="s">
        <v>128</v>
      </c>
      <c r="B16" s="270"/>
      <c r="C16" s="270"/>
      <c r="D16" s="270"/>
      <c r="E16" s="270"/>
      <c r="F16" s="270"/>
      <c r="G16" s="270"/>
      <c r="H16" s="270"/>
      <c r="I16" s="270"/>
      <c r="J16" s="270"/>
      <c r="K16" s="270"/>
      <c r="L16" s="270"/>
      <c r="M16" s="271"/>
      <c r="P16" s="269" t="s">
        <v>128</v>
      </c>
      <c r="Q16" s="270"/>
      <c r="R16" s="270"/>
      <c r="S16" s="270"/>
      <c r="T16" s="270"/>
      <c r="U16" s="270"/>
      <c r="V16" s="270"/>
      <c r="W16" s="270"/>
      <c r="X16" s="270"/>
      <c r="Y16" s="270"/>
      <c r="Z16" s="270"/>
      <c r="AA16" s="270"/>
      <c r="AB16" s="271"/>
      <c r="AE16" s="284"/>
      <c r="AF16" s="40" t="s">
        <v>420</v>
      </c>
      <c r="AG16" s="40" t="s">
        <v>190</v>
      </c>
      <c r="AH16" s="40" t="s">
        <v>421</v>
      </c>
      <c r="AI16" s="40" t="s">
        <v>422</v>
      </c>
      <c r="AJ16" s="40" t="s">
        <v>421</v>
      </c>
      <c r="AK16" s="40" t="s">
        <v>190</v>
      </c>
      <c r="AL16" s="40" t="s">
        <v>421</v>
      </c>
      <c r="AM16" s="40" t="s">
        <v>422</v>
      </c>
      <c r="AN16" s="40" t="s">
        <v>421</v>
      </c>
      <c r="AO16" s="40" t="s">
        <v>423</v>
      </c>
      <c r="AP16" s="40" t="s">
        <v>424</v>
      </c>
      <c r="AQ16" s="40" t="s">
        <v>425</v>
      </c>
      <c r="AS16" s="23" t="s">
        <v>129</v>
      </c>
      <c r="BF16" s="25" t="s">
        <v>129</v>
      </c>
      <c r="BU16" s="25" t="s">
        <v>129</v>
      </c>
    </row>
    <row r="17" spans="1:85">
      <c r="A17" s="277"/>
      <c r="B17" s="278"/>
      <c r="C17" s="278"/>
      <c r="D17" s="278"/>
      <c r="E17" s="278"/>
      <c r="F17" s="278"/>
      <c r="G17" s="278"/>
      <c r="H17" s="278"/>
      <c r="I17" s="278"/>
      <c r="J17" s="278"/>
      <c r="K17" s="278"/>
      <c r="L17" s="278"/>
      <c r="M17" s="279"/>
      <c r="P17" s="277"/>
      <c r="Q17" s="278"/>
      <c r="R17" s="278"/>
      <c r="S17" s="278"/>
      <c r="T17" s="278"/>
      <c r="U17" s="278"/>
      <c r="V17" s="278"/>
      <c r="W17" s="278"/>
      <c r="X17" s="278"/>
      <c r="Y17" s="278"/>
      <c r="Z17" s="278"/>
      <c r="AA17" s="278"/>
      <c r="AB17" s="279"/>
      <c r="AE17" s="288" t="s">
        <v>128</v>
      </c>
      <c r="AF17" s="289"/>
      <c r="AG17" s="289"/>
      <c r="AH17" s="289"/>
      <c r="AI17" s="289"/>
      <c r="AJ17" s="289"/>
      <c r="AK17" s="289"/>
      <c r="AL17" s="289"/>
      <c r="AM17" s="289"/>
      <c r="AN17" s="289"/>
      <c r="AO17" s="289"/>
      <c r="AP17" s="289"/>
      <c r="AQ17" s="290"/>
      <c r="BF17"/>
      <c r="BU17"/>
    </row>
    <row r="18" spans="1:85" ht="15">
      <c r="A18" s="269" t="s">
        <v>130</v>
      </c>
      <c r="B18" s="270"/>
      <c r="C18" s="270"/>
      <c r="D18" s="270"/>
      <c r="E18" s="270"/>
      <c r="F18" s="270"/>
      <c r="G18" s="270"/>
      <c r="H18" s="270"/>
      <c r="I18" s="270"/>
      <c r="J18" s="270"/>
      <c r="K18" s="270"/>
      <c r="L18" s="270"/>
      <c r="M18" s="271"/>
      <c r="P18" s="294" t="s">
        <v>130</v>
      </c>
      <c r="Q18" s="295"/>
      <c r="R18" s="295"/>
      <c r="S18" s="295"/>
      <c r="T18" s="295"/>
      <c r="U18" s="295"/>
      <c r="V18" s="295"/>
      <c r="W18" s="295"/>
      <c r="X18" s="295"/>
      <c r="Y18" s="295"/>
      <c r="Z18" s="295"/>
      <c r="AA18" s="295"/>
      <c r="AB18" s="296"/>
      <c r="AE18" s="291"/>
      <c r="AF18" s="292"/>
      <c r="AG18" s="292"/>
      <c r="AH18" s="292"/>
      <c r="AI18" s="292"/>
      <c r="AJ18" s="292"/>
      <c r="AK18" s="292"/>
      <c r="AL18" s="292"/>
      <c r="AM18" s="292"/>
      <c r="AN18" s="292"/>
      <c r="AO18" s="292"/>
      <c r="AP18" s="292"/>
      <c r="AQ18" s="293"/>
      <c r="AS18" s="23" t="s">
        <v>130</v>
      </c>
      <c r="BF18" s="25" t="s">
        <v>130</v>
      </c>
      <c r="BU18" s="25" t="s">
        <v>130</v>
      </c>
    </row>
    <row r="19" spans="1:85">
      <c r="A19" s="76" t="s">
        <v>426</v>
      </c>
      <c r="B19" s="77">
        <v>52865</v>
      </c>
      <c r="C19" s="77">
        <v>9982</v>
      </c>
      <c r="D19" s="78">
        <v>189</v>
      </c>
      <c r="E19" s="78">
        <v>18.899999999999999</v>
      </c>
      <c r="F19" s="78">
        <v>0.3</v>
      </c>
      <c r="G19" s="77">
        <v>12870</v>
      </c>
      <c r="H19" s="78">
        <v>210</v>
      </c>
      <c r="I19" s="78">
        <v>24.3</v>
      </c>
      <c r="J19" s="78">
        <v>0.4</v>
      </c>
      <c r="K19" s="78">
        <v>1</v>
      </c>
      <c r="L19" s="78">
        <v>-4.8999999999999998E-5</v>
      </c>
      <c r="M19" s="77">
        <v>4072</v>
      </c>
      <c r="P19" s="70" t="s">
        <v>426</v>
      </c>
      <c r="Q19" s="71">
        <v>52639</v>
      </c>
      <c r="R19" s="71">
        <v>9166</v>
      </c>
      <c r="S19" s="72">
        <v>182</v>
      </c>
      <c r="T19" s="72">
        <v>17.399999999999999</v>
      </c>
      <c r="U19" s="72">
        <v>0.3</v>
      </c>
      <c r="V19" s="71">
        <v>12242</v>
      </c>
      <c r="W19" s="72">
        <v>206</v>
      </c>
      <c r="X19" s="72">
        <v>23.3</v>
      </c>
      <c r="Y19" s="72">
        <v>0.4</v>
      </c>
      <c r="Z19" s="72">
        <v>1</v>
      </c>
      <c r="AA19" s="72">
        <v>-4.8999999999999998E-5</v>
      </c>
      <c r="AB19" s="71">
        <v>4072</v>
      </c>
      <c r="AE19" s="280" t="s">
        <v>130</v>
      </c>
      <c r="AF19" s="281"/>
      <c r="AG19" s="281"/>
      <c r="AH19" s="281"/>
      <c r="AI19" s="281"/>
      <c r="AJ19" s="281"/>
      <c r="AK19" s="281"/>
      <c r="AL19" s="281"/>
      <c r="AM19" s="281"/>
      <c r="AN19" s="281"/>
      <c r="AO19" s="281"/>
      <c r="AP19" s="281"/>
      <c r="AQ19" s="282"/>
      <c r="BF19"/>
      <c r="BU19"/>
    </row>
    <row r="20" spans="1:85" ht="15">
      <c r="A20" s="76" t="s">
        <v>193</v>
      </c>
      <c r="B20" s="78">
        <v>757</v>
      </c>
      <c r="C20" s="78">
        <v>202</v>
      </c>
      <c r="D20" s="78">
        <v>29</v>
      </c>
      <c r="E20" s="78">
        <v>26.6</v>
      </c>
      <c r="F20" s="78">
        <v>3.3</v>
      </c>
      <c r="G20" s="78">
        <v>272</v>
      </c>
      <c r="H20" s="78">
        <v>33</v>
      </c>
      <c r="I20" s="78">
        <v>35.9</v>
      </c>
      <c r="J20" s="78">
        <v>3.6</v>
      </c>
      <c r="K20" s="78">
        <v>1.05</v>
      </c>
      <c r="L20" s="78">
        <v>-9.2800000000000001E-4</v>
      </c>
      <c r="M20" s="77">
        <v>4072</v>
      </c>
      <c r="P20" s="70" t="s">
        <v>193</v>
      </c>
      <c r="Q20" s="72">
        <v>825</v>
      </c>
      <c r="R20" s="72">
        <v>188</v>
      </c>
      <c r="S20" s="72">
        <v>28</v>
      </c>
      <c r="T20" s="72">
        <v>22.8</v>
      </c>
      <c r="U20" s="72">
        <v>3</v>
      </c>
      <c r="V20" s="72">
        <v>235</v>
      </c>
      <c r="W20" s="72">
        <v>31</v>
      </c>
      <c r="X20" s="72">
        <v>28.5</v>
      </c>
      <c r="Y20" s="72">
        <v>3.2</v>
      </c>
      <c r="Z20" s="72">
        <v>1.05</v>
      </c>
      <c r="AA20" s="72">
        <v>-9.2800000000000001E-4</v>
      </c>
      <c r="AB20" s="71">
        <v>4072</v>
      </c>
      <c r="AE20" s="41" t="s">
        <v>426</v>
      </c>
      <c r="AF20" s="42">
        <v>52833</v>
      </c>
      <c r="AG20" s="42">
        <v>8727</v>
      </c>
      <c r="AH20" s="43">
        <v>178</v>
      </c>
      <c r="AI20" s="43">
        <v>16.5</v>
      </c>
      <c r="AJ20" s="43">
        <v>0.3</v>
      </c>
      <c r="AK20" s="42">
        <v>11704</v>
      </c>
      <c r="AL20" s="43">
        <v>202</v>
      </c>
      <c r="AM20" s="43">
        <v>22.2</v>
      </c>
      <c r="AN20" s="43">
        <v>0.4</v>
      </c>
      <c r="AO20" s="43">
        <v>1</v>
      </c>
      <c r="AP20" s="43">
        <v>-5.0000000000000002E-5</v>
      </c>
      <c r="AQ20" s="42">
        <v>4072</v>
      </c>
      <c r="AR20" s="24"/>
      <c r="AS20" s="23" t="s">
        <v>134</v>
      </c>
      <c r="AT20" s="24">
        <v>52795</v>
      </c>
      <c r="AU20" s="24">
        <v>8590</v>
      </c>
      <c r="AV20" s="23">
        <v>177</v>
      </c>
      <c r="AW20" s="23">
        <v>16.3</v>
      </c>
      <c r="AX20" s="23">
        <v>0.3</v>
      </c>
      <c r="AY20" s="24">
        <v>11373</v>
      </c>
      <c r="AZ20" s="23">
        <v>200</v>
      </c>
      <c r="BA20" s="23">
        <v>21.5</v>
      </c>
      <c r="BB20" s="23">
        <v>0.4</v>
      </c>
      <c r="BF20" s="25" t="s">
        <v>134</v>
      </c>
      <c r="BG20" s="24">
        <v>52719</v>
      </c>
      <c r="BH20" s="24">
        <v>8658</v>
      </c>
      <c r="BI20" s="23">
        <v>178</v>
      </c>
      <c r="BJ20" s="23">
        <v>16.399999999999999</v>
      </c>
      <c r="BK20" s="23">
        <v>0.3</v>
      </c>
      <c r="BL20" s="24">
        <v>11322</v>
      </c>
      <c r="BM20" s="23">
        <v>199</v>
      </c>
      <c r="BN20" s="23">
        <v>21.5</v>
      </c>
      <c r="BO20" s="23">
        <v>0.4</v>
      </c>
      <c r="BP20" s="23">
        <v>1</v>
      </c>
      <c r="BQ20" s="23">
        <v>-5.0000000000000002E-5</v>
      </c>
      <c r="BR20" s="24">
        <v>4072</v>
      </c>
      <c r="BU20" s="25" t="s">
        <v>134</v>
      </c>
      <c r="BV20" s="24">
        <v>52682</v>
      </c>
      <c r="BW20" s="24">
        <v>8498</v>
      </c>
      <c r="BX20" s="23">
        <v>176</v>
      </c>
      <c r="BY20" s="23">
        <v>16.100000000000001</v>
      </c>
      <c r="BZ20" s="23">
        <v>0.3</v>
      </c>
      <c r="CA20" s="24">
        <v>11152</v>
      </c>
      <c r="CB20" s="23">
        <v>198</v>
      </c>
      <c r="CC20" s="23">
        <v>21.2</v>
      </c>
      <c r="CD20" s="23">
        <v>0.4</v>
      </c>
      <c r="CE20" s="23">
        <v>1</v>
      </c>
      <c r="CF20" s="23">
        <v>-5.0000000000000002E-5</v>
      </c>
      <c r="CG20" s="24">
        <v>4072</v>
      </c>
    </row>
    <row r="21" spans="1:85" ht="15">
      <c r="A21" s="76" t="s">
        <v>194</v>
      </c>
      <c r="B21" s="78">
        <v>129</v>
      </c>
      <c r="C21" s="78">
        <v>17</v>
      </c>
      <c r="D21" s="78">
        <v>3</v>
      </c>
      <c r="E21" s="78">
        <v>13.2</v>
      </c>
      <c r="F21" s="78">
        <v>2.6</v>
      </c>
      <c r="G21" s="78">
        <v>24</v>
      </c>
      <c r="H21" s="78">
        <v>4</v>
      </c>
      <c r="I21" s="78">
        <v>18.399999999999999</v>
      </c>
      <c r="J21" s="78">
        <v>2.9</v>
      </c>
      <c r="K21" s="78">
        <v>0.18</v>
      </c>
      <c r="L21" s="78">
        <v>-1.1050000000000001E-3</v>
      </c>
      <c r="M21" s="77">
        <v>4072</v>
      </c>
      <c r="P21" s="70" t="s">
        <v>194</v>
      </c>
      <c r="Q21" s="72">
        <v>130</v>
      </c>
      <c r="R21" s="72">
        <v>10</v>
      </c>
      <c r="S21" s="72">
        <v>3</v>
      </c>
      <c r="T21" s="72">
        <v>7.8</v>
      </c>
      <c r="U21" s="72">
        <v>2</v>
      </c>
      <c r="V21" s="72">
        <v>15</v>
      </c>
      <c r="W21" s="72">
        <v>3</v>
      </c>
      <c r="X21" s="72">
        <v>11.3</v>
      </c>
      <c r="Y21" s="72">
        <v>2.4</v>
      </c>
      <c r="Z21" s="72">
        <v>0.18</v>
      </c>
      <c r="AA21" s="72">
        <v>-1.1050000000000001E-3</v>
      </c>
      <c r="AB21" s="71">
        <v>4072</v>
      </c>
      <c r="AE21" s="41" t="s">
        <v>193</v>
      </c>
      <c r="AF21" s="43">
        <v>782</v>
      </c>
      <c r="AG21" s="43">
        <v>188</v>
      </c>
      <c r="AH21" s="43">
        <v>28</v>
      </c>
      <c r="AI21" s="43">
        <v>24.1</v>
      </c>
      <c r="AJ21" s="43">
        <v>3.2</v>
      </c>
      <c r="AK21" s="43">
        <v>216</v>
      </c>
      <c r="AL21" s="43">
        <v>30</v>
      </c>
      <c r="AM21" s="43">
        <v>27.7</v>
      </c>
      <c r="AN21" s="43">
        <v>3.3</v>
      </c>
      <c r="AO21" s="43">
        <v>1.05</v>
      </c>
      <c r="AP21" s="43">
        <v>-9.3499999999999996E-4</v>
      </c>
      <c r="AQ21" s="42">
        <v>4072</v>
      </c>
      <c r="AR21" s="24"/>
      <c r="AS21" s="23" t="s">
        <v>135</v>
      </c>
      <c r="AT21" s="23">
        <v>799</v>
      </c>
      <c r="AU21" s="23">
        <v>174</v>
      </c>
      <c r="AV21" s="23">
        <v>25</v>
      </c>
      <c r="AW21" s="23">
        <v>21.8</v>
      </c>
      <c r="AX21" s="23">
        <v>2.8</v>
      </c>
      <c r="AY21" s="23">
        <v>209</v>
      </c>
      <c r="AZ21" s="23">
        <v>28</v>
      </c>
      <c r="BA21" s="23">
        <v>26.1</v>
      </c>
      <c r="BB21" s="23">
        <v>3</v>
      </c>
      <c r="BF21" s="25" t="s">
        <v>135</v>
      </c>
      <c r="BG21" s="23">
        <v>770</v>
      </c>
      <c r="BH21" s="23">
        <v>170</v>
      </c>
      <c r="BI21" s="23">
        <v>26</v>
      </c>
      <c r="BJ21" s="23">
        <v>22.1</v>
      </c>
      <c r="BK21" s="23">
        <v>3.1</v>
      </c>
      <c r="BL21" s="23">
        <v>224</v>
      </c>
      <c r="BM21" s="23">
        <v>30</v>
      </c>
      <c r="BN21" s="23">
        <v>29</v>
      </c>
      <c r="BO21" s="23">
        <v>3.4</v>
      </c>
      <c r="BP21" s="23">
        <v>1.05</v>
      </c>
      <c r="BQ21" s="23">
        <v>-9.5699999999999995E-4</v>
      </c>
      <c r="BR21" s="24">
        <v>4072</v>
      </c>
      <c r="BU21" s="25" t="s">
        <v>135</v>
      </c>
      <c r="BV21" s="23">
        <v>748</v>
      </c>
      <c r="BW21" s="23">
        <v>152</v>
      </c>
      <c r="BX21" s="23">
        <v>25</v>
      </c>
      <c r="BY21" s="23">
        <v>20.3</v>
      </c>
      <c r="BZ21" s="23">
        <v>3</v>
      </c>
      <c r="CA21" s="23">
        <v>204</v>
      </c>
      <c r="CB21" s="23">
        <v>29</v>
      </c>
      <c r="CC21" s="23">
        <v>27.3</v>
      </c>
      <c r="CD21" s="23">
        <v>3.4</v>
      </c>
      <c r="CE21" s="23">
        <v>1.05</v>
      </c>
      <c r="CF21" s="23">
        <v>-9.4799999999999995E-4</v>
      </c>
      <c r="CG21" s="24">
        <v>4072</v>
      </c>
    </row>
    <row r="22" spans="1:85" ht="15">
      <c r="A22" s="76" t="s">
        <v>195</v>
      </c>
      <c r="B22" s="77">
        <v>1197</v>
      </c>
      <c r="C22" s="78">
        <v>322</v>
      </c>
      <c r="D22" s="78">
        <v>39</v>
      </c>
      <c r="E22" s="78">
        <v>26.9</v>
      </c>
      <c r="F22" s="78">
        <v>2.9</v>
      </c>
      <c r="G22" s="78">
        <v>412</v>
      </c>
      <c r="H22" s="78">
        <v>44</v>
      </c>
      <c r="I22" s="78">
        <v>34.4</v>
      </c>
      <c r="J22" s="78">
        <v>3.1</v>
      </c>
      <c r="K22" s="78">
        <v>1.23</v>
      </c>
      <c r="L22" s="78">
        <v>-7.7300000000000003E-4</v>
      </c>
      <c r="M22" s="77">
        <v>4072</v>
      </c>
      <c r="P22" s="70" t="s">
        <v>195</v>
      </c>
      <c r="Q22" s="71">
        <v>1206</v>
      </c>
      <c r="R22" s="72">
        <v>282</v>
      </c>
      <c r="S22" s="72">
        <v>37</v>
      </c>
      <c r="T22" s="72">
        <v>23.3</v>
      </c>
      <c r="U22" s="72">
        <v>2.7</v>
      </c>
      <c r="V22" s="72">
        <v>359</v>
      </c>
      <c r="W22" s="72">
        <v>41</v>
      </c>
      <c r="X22" s="72">
        <v>29.8</v>
      </c>
      <c r="Y22" s="72">
        <v>2.9</v>
      </c>
      <c r="Z22" s="72">
        <v>1.23</v>
      </c>
      <c r="AA22" s="72">
        <v>-7.7300000000000003E-4</v>
      </c>
      <c r="AB22" s="71">
        <v>4072</v>
      </c>
      <c r="AE22" s="41" t="s">
        <v>194</v>
      </c>
      <c r="AF22" s="43">
        <v>136</v>
      </c>
      <c r="AG22" s="43">
        <v>10</v>
      </c>
      <c r="AH22" s="43">
        <v>3</v>
      </c>
      <c r="AI22" s="43">
        <v>7.3</v>
      </c>
      <c r="AJ22" s="43">
        <v>1.9</v>
      </c>
      <c r="AK22" s="43">
        <v>14</v>
      </c>
      <c r="AL22" s="43">
        <v>3</v>
      </c>
      <c r="AM22" s="43">
        <v>10.1</v>
      </c>
      <c r="AN22" s="43">
        <v>2.2000000000000002</v>
      </c>
      <c r="AO22" s="43">
        <v>0.18</v>
      </c>
      <c r="AP22" s="43">
        <v>-1.106E-3</v>
      </c>
      <c r="AQ22" s="42">
        <v>4072</v>
      </c>
      <c r="AR22" s="24"/>
      <c r="AS22" s="23" t="s">
        <v>136</v>
      </c>
      <c r="AT22" s="23">
        <v>139</v>
      </c>
      <c r="AU22" s="23">
        <v>14</v>
      </c>
      <c r="AV22" s="23">
        <v>3</v>
      </c>
      <c r="AW22" s="23">
        <v>9.8000000000000007</v>
      </c>
      <c r="AX22" s="23">
        <v>1.8</v>
      </c>
      <c r="AY22" s="23">
        <v>20</v>
      </c>
      <c r="AZ22" s="23">
        <v>3</v>
      </c>
      <c r="BA22" s="23">
        <v>14.7</v>
      </c>
      <c r="BB22" s="23">
        <v>2.1</v>
      </c>
      <c r="BF22" s="25" t="s">
        <v>136</v>
      </c>
      <c r="BG22" s="23">
        <v>133</v>
      </c>
      <c r="BH22" s="23">
        <v>16</v>
      </c>
      <c r="BI22" s="23">
        <v>3</v>
      </c>
      <c r="BJ22" s="23">
        <v>11.9</v>
      </c>
      <c r="BK22" s="23">
        <v>2.4</v>
      </c>
      <c r="BL22" s="23">
        <v>23</v>
      </c>
      <c r="BM22" s="23">
        <v>4</v>
      </c>
      <c r="BN22" s="23">
        <v>17.2</v>
      </c>
      <c r="BO22" s="23">
        <v>2.8</v>
      </c>
      <c r="BP22" s="23">
        <v>0.18</v>
      </c>
      <c r="BQ22" s="23">
        <v>-1.1509999999999999E-3</v>
      </c>
      <c r="BR22" s="24">
        <v>4072</v>
      </c>
      <c r="BU22" s="25" t="s">
        <v>136</v>
      </c>
      <c r="BV22" s="23">
        <v>130</v>
      </c>
      <c r="BW22" s="23">
        <v>14</v>
      </c>
      <c r="BX22" s="23">
        <v>3</v>
      </c>
      <c r="BY22" s="23">
        <v>11.1</v>
      </c>
      <c r="BZ22" s="23">
        <v>2.4</v>
      </c>
      <c r="CA22" s="23">
        <v>19</v>
      </c>
      <c r="CB22" s="23">
        <v>4</v>
      </c>
      <c r="CC22" s="23">
        <v>14.4</v>
      </c>
      <c r="CD22" s="23">
        <v>2.6</v>
      </c>
      <c r="CE22" s="23">
        <v>0.18</v>
      </c>
      <c r="CF22" s="23">
        <v>-1.1310000000000001E-3</v>
      </c>
      <c r="CG22" s="24">
        <v>4072</v>
      </c>
    </row>
    <row r="23" spans="1:85" ht="15">
      <c r="A23" s="76" t="s">
        <v>196</v>
      </c>
      <c r="B23" s="78">
        <v>474</v>
      </c>
      <c r="C23" s="78">
        <v>109</v>
      </c>
      <c r="D23" s="78">
        <v>17</v>
      </c>
      <c r="E23" s="78">
        <v>22.9</v>
      </c>
      <c r="F23" s="78">
        <v>3.2</v>
      </c>
      <c r="G23" s="78">
        <v>137</v>
      </c>
      <c r="H23" s="78">
        <v>19</v>
      </c>
      <c r="I23" s="78">
        <v>28.8</v>
      </c>
      <c r="J23" s="78">
        <v>3.5</v>
      </c>
      <c r="K23" s="78">
        <v>0.68</v>
      </c>
      <c r="L23" s="78">
        <v>-9.8299999999999993E-4</v>
      </c>
      <c r="M23" s="77">
        <v>4072</v>
      </c>
      <c r="P23" s="70" t="s">
        <v>196</v>
      </c>
      <c r="Q23" s="72">
        <v>502</v>
      </c>
      <c r="R23" s="72">
        <v>93</v>
      </c>
      <c r="S23" s="72">
        <v>16</v>
      </c>
      <c r="T23" s="72">
        <v>18.399999999999999</v>
      </c>
      <c r="U23" s="72">
        <v>2.9</v>
      </c>
      <c r="V23" s="72">
        <v>123</v>
      </c>
      <c r="W23" s="72">
        <v>18</v>
      </c>
      <c r="X23" s="72">
        <v>24.6</v>
      </c>
      <c r="Y23" s="72">
        <v>3.2</v>
      </c>
      <c r="Z23" s="72">
        <v>0.68</v>
      </c>
      <c r="AA23" s="72">
        <v>-9.8299999999999993E-4</v>
      </c>
      <c r="AB23" s="71">
        <v>4072</v>
      </c>
      <c r="AE23" s="41" t="s">
        <v>195</v>
      </c>
      <c r="AF23" s="42">
        <v>1221</v>
      </c>
      <c r="AG23" s="43">
        <v>239</v>
      </c>
      <c r="AH23" s="43">
        <v>34</v>
      </c>
      <c r="AI23" s="43">
        <v>19.600000000000001</v>
      </c>
      <c r="AJ23" s="43">
        <v>2.5</v>
      </c>
      <c r="AK23" s="43">
        <v>295</v>
      </c>
      <c r="AL23" s="43">
        <v>38</v>
      </c>
      <c r="AM23" s="43">
        <v>24.2</v>
      </c>
      <c r="AN23" s="43">
        <v>2.7</v>
      </c>
      <c r="AO23" s="43">
        <v>1.23</v>
      </c>
      <c r="AP23" s="43">
        <v>-7.9000000000000001E-4</v>
      </c>
      <c r="AQ23" s="42">
        <v>4072</v>
      </c>
      <c r="AR23" s="24"/>
      <c r="AS23" s="23" t="s">
        <v>137</v>
      </c>
      <c r="AT23" s="24">
        <v>1057</v>
      </c>
      <c r="AU23" s="23">
        <v>193</v>
      </c>
      <c r="AV23" s="23">
        <v>31</v>
      </c>
      <c r="AW23" s="23">
        <v>18.2</v>
      </c>
      <c r="AX23" s="23">
        <v>2.7</v>
      </c>
      <c r="AY23" s="23">
        <v>276</v>
      </c>
      <c r="AZ23" s="23">
        <v>37</v>
      </c>
      <c r="BA23" s="23">
        <v>26.2</v>
      </c>
      <c r="BB23" s="23">
        <v>3</v>
      </c>
      <c r="BF23" s="25" t="s">
        <v>137</v>
      </c>
      <c r="BG23" s="24">
        <v>1092</v>
      </c>
      <c r="BH23" s="23">
        <v>192</v>
      </c>
      <c r="BI23" s="23">
        <v>30</v>
      </c>
      <c r="BJ23" s="23">
        <v>17.600000000000001</v>
      </c>
      <c r="BK23" s="23">
        <v>2.6</v>
      </c>
      <c r="BL23" s="23">
        <v>246</v>
      </c>
      <c r="BM23" s="23">
        <v>34</v>
      </c>
      <c r="BN23" s="23">
        <v>22.5</v>
      </c>
      <c r="BO23" s="23">
        <v>2.8</v>
      </c>
      <c r="BP23" s="23">
        <v>1.23</v>
      </c>
      <c r="BQ23" s="23">
        <v>-8.6899999999999998E-4</v>
      </c>
      <c r="BR23" s="24">
        <v>4072</v>
      </c>
      <c r="BU23" s="25" t="s">
        <v>137</v>
      </c>
      <c r="BV23" s="24">
        <v>1120</v>
      </c>
      <c r="BW23" s="23">
        <v>205</v>
      </c>
      <c r="BX23" s="23">
        <v>31</v>
      </c>
      <c r="BY23" s="23">
        <v>18.3</v>
      </c>
      <c r="BZ23" s="23">
        <v>2.6</v>
      </c>
      <c r="CA23" s="23">
        <v>274</v>
      </c>
      <c r="CB23" s="23">
        <v>36</v>
      </c>
      <c r="CC23" s="23">
        <v>24.4</v>
      </c>
      <c r="CD23" s="23">
        <v>2.9</v>
      </c>
      <c r="CE23" s="23">
        <v>1.23</v>
      </c>
      <c r="CF23" s="23">
        <v>-8.3699999999999996E-4</v>
      </c>
      <c r="CG23" s="24">
        <v>4072</v>
      </c>
    </row>
    <row r="24" spans="1:85" ht="15">
      <c r="A24" s="76" t="s">
        <v>197</v>
      </c>
      <c r="B24" s="77">
        <v>6528</v>
      </c>
      <c r="C24" s="77">
        <v>1279</v>
      </c>
      <c r="D24" s="78">
        <v>79</v>
      </c>
      <c r="E24" s="78">
        <v>19.600000000000001</v>
      </c>
      <c r="F24" s="78">
        <v>1.1000000000000001</v>
      </c>
      <c r="G24" s="77">
        <v>1672</v>
      </c>
      <c r="H24" s="78">
        <v>90</v>
      </c>
      <c r="I24" s="78">
        <v>25.6</v>
      </c>
      <c r="J24" s="78">
        <v>1.2</v>
      </c>
      <c r="K24" s="78">
        <v>1.25</v>
      </c>
      <c r="L24" s="78">
        <v>-1.3999999999999999E-4</v>
      </c>
      <c r="M24" s="77">
        <v>4072</v>
      </c>
      <c r="P24" s="70" t="s">
        <v>197</v>
      </c>
      <c r="Q24" s="71">
        <v>6672</v>
      </c>
      <c r="R24" s="71">
        <v>1266</v>
      </c>
      <c r="S24" s="72">
        <v>79</v>
      </c>
      <c r="T24" s="72">
        <v>19</v>
      </c>
      <c r="U24" s="72">
        <v>1.1000000000000001</v>
      </c>
      <c r="V24" s="71">
        <v>1667</v>
      </c>
      <c r="W24" s="72">
        <v>90</v>
      </c>
      <c r="X24" s="72">
        <v>25</v>
      </c>
      <c r="Y24" s="72">
        <v>1.2</v>
      </c>
      <c r="Z24" s="72">
        <v>1.25</v>
      </c>
      <c r="AA24" s="72">
        <v>-1.3999999999999999E-4</v>
      </c>
      <c r="AB24" s="71">
        <v>4072</v>
      </c>
      <c r="AE24" s="41" t="s">
        <v>196</v>
      </c>
      <c r="AF24" s="43">
        <v>512</v>
      </c>
      <c r="AG24" s="43">
        <v>94</v>
      </c>
      <c r="AH24" s="43">
        <v>16</v>
      </c>
      <c r="AI24" s="43">
        <v>18.399999999999999</v>
      </c>
      <c r="AJ24" s="43">
        <v>2.9</v>
      </c>
      <c r="AK24" s="43">
        <v>129</v>
      </c>
      <c r="AL24" s="43">
        <v>18</v>
      </c>
      <c r="AM24" s="43">
        <v>25.2</v>
      </c>
      <c r="AN24" s="43">
        <v>3.2</v>
      </c>
      <c r="AO24" s="43">
        <v>0.68</v>
      </c>
      <c r="AP24" s="43">
        <v>-9.8999999999999999E-4</v>
      </c>
      <c r="AQ24" s="42">
        <v>4072</v>
      </c>
      <c r="AR24" s="24"/>
      <c r="AS24" s="23" t="s">
        <v>138</v>
      </c>
      <c r="AT24" s="23">
        <v>460</v>
      </c>
      <c r="AU24" s="23">
        <v>118</v>
      </c>
      <c r="AV24" s="23">
        <v>17</v>
      </c>
      <c r="AW24" s="23">
        <v>25.7</v>
      </c>
      <c r="AX24" s="23">
        <v>3.2</v>
      </c>
      <c r="AY24" s="23">
        <v>147</v>
      </c>
      <c r="AZ24" s="23">
        <v>19</v>
      </c>
      <c r="BA24" s="23">
        <v>31.9</v>
      </c>
      <c r="BB24" s="23">
        <v>3.5</v>
      </c>
      <c r="BF24" s="25" t="s">
        <v>138</v>
      </c>
      <c r="BG24" s="23">
        <v>501</v>
      </c>
      <c r="BH24" s="23">
        <v>99</v>
      </c>
      <c r="BI24" s="23">
        <v>16</v>
      </c>
      <c r="BJ24" s="23">
        <v>19.7</v>
      </c>
      <c r="BK24" s="23">
        <v>3</v>
      </c>
      <c r="BL24" s="23">
        <v>142</v>
      </c>
      <c r="BM24" s="23">
        <v>19</v>
      </c>
      <c r="BN24" s="23">
        <v>28.4</v>
      </c>
      <c r="BO24" s="23">
        <v>3.3</v>
      </c>
      <c r="BP24" s="23">
        <v>0.68</v>
      </c>
      <c r="BQ24" s="23">
        <v>-1.0200000000000001E-3</v>
      </c>
      <c r="BR24" s="24">
        <v>4072</v>
      </c>
      <c r="BU24" s="25" t="s">
        <v>138</v>
      </c>
      <c r="BV24" s="23">
        <v>488</v>
      </c>
      <c r="BW24" s="23">
        <v>88</v>
      </c>
      <c r="BX24" s="23">
        <v>15</v>
      </c>
      <c r="BY24" s="23">
        <v>18.100000000000001</v>
      </c>
      <c r="BZ24" s="23">
        <v>2.9</v>
      </c>
      <c r="CA24" s="23">
        <v>119</v>
      </c>
      <c r="CB24" s="23">
        <v>18</v>
      </c>
      <c r="CC24" s="23">
        <v>24.3</v>
      </c>
      <c r="CD24" s="23">
        <v>3.2</v>
      </c>
      <c r="CE24" s="23">
        <v>0.68</v>
      </c>
      <c r="CF24" s="23">
        <v>-1.0039999999999999E-3</v>
      </c>
      <c r="CG24" s="24">
        <v>4072</v>
      </c>
    </row>
    <row r="25" spans="1:85" ht="15">
      <c r="A25" s="76" t="s">
        <v>198</v>
      </c>
      <c r="B25" s="78">
        <v>874</v>
      </c>
      <c r="C25" s="78">
        <v>153</v>
      </c>
      <c r="D25" s="78">
        <v>27</v>
      </c>
      <c r="E25" s="78">
        <v>17.5</v>
      </c>
      <c r="F25" s="78">
        <v>2.8</v>
      </c>
      <c r="G25" s="78">
        <v>199</v>
      </c>
      <c r="H25" s="78">
        <v>31</v>
      </c>
      <c r="I25" s="78">
        <v>22.8</v>
      </c>
      <c r="J25" s="78">
        <v>3.1</v>
      </c>
      <c r="K25" s="78">
        <v>1.2</v>
      </c>
      <c r="L25" s="78">
        <v>-9.9400000000000009E-4</v>
      </c>
      <c r="M25" s="77">
        <v>4072</v>
      </c>
      <c r="P25" s="70" t="s">
        <v>198</v>
      </c>
      <c r="Q25" s="72">
        <v>858</v>
      </c>
      <c r="R25" s="72">
        <v>124</v>
      </c>
      <c r="S25" s="72">
        <v>24</v>
      </c>
      <c r="T25" s="72">
        <v>14.4</v>
      </c>
      <c r="U25" s="72">
        <v>2.7</v>
      </c>
      <c r="V25" s="72">
        <v>172</v>
      </c>
      <c r="W25" s="72">
        <v>28</v>
      </c>
      <c r="X25" s="72">
        <v>20</v>
      </c>
      <c r="Y25" s="72">
        <v>3</v>
      </c>
      <c r="Z25" s="72">
        <v>1.2</v>
      </c>
      <c r="AA25" s="72">
        <v>-9.9400000000000009E-4</v>
      </c>
      <c r="AB25" s="71">
        <v>4072</v>
      </c>
      <c r="AE25" s="41" t="s">
        <v>197</v>
      </c>
      <c r="AF25" s="42">
        <v>6737</v>
      </c>
      <c r="AG25" s="42">
        <v>1123</v>
      </c>
      <c r="AH25" s="43">
        <v>74</v>
      </c>
      <c r="AI25" s="43">
        <v>16.7</v>
      </c>
      <c r="AJ25" s="43">
        <v>1</v>
      </c>
      <c r="AK25" s="42">
        <v>1645</v>
      </c>
      <c r="AL25" s="43">
        <v>89</v>
      </c>
      <c r="AM25" s="43">
        <v>24.4</v>
      </c>
      <c r="AN25" s="43">
        <v>1.2</v>
      </c>
      <c r="AO25" s="43">
        <v>1.25</v>
      </c>
      <c r="AP25" s="43">
        <v>-1.4100000000000001E-4</v>
      </c>
      <c r="AQ25" s="42">
        <v>4072</v>
      </c>
      <c r="AR25" s="24"/>
      <c r="AS25" s="23" t="s">
        <v>139</v>
      </c>
      <c r="AT25" s="24">
        <v>6934</v>
      </c>
      <c r="AU25" s="24">
        <v>1255</v>
      </c>
      <c r="AV25" s="23">
        <v>91</v>
      </c>
      <c r="AW25" s="23">
        <v>18.100000000000001</v>
      </c>
      <c r="AX25" s="23">
        <v>1.2</v>
      </c>
      <c r="AY25" s="24">
        <v>1657</v>
      </c>
      <c r="AZ25" s="23">
        <v>104</v>
      </c>
      <c r="BA25" s="23">
        <v>23.9</v>
      </c>
      <c r="BB25" s="23">
        <v>1.3</v>
      </c>
      <c r="BF25" s="25" t="s">
        <v>139</v>
      </c>
      <c r="BG25" s="24">
        <v>6838</v>
      </c>
      <c r="BH25" s="24">
        <v>1233</v>
      </c>
      <c r="BI25" s="23">
        <v>78</v>
      </c>
      <c r="BJ25" s="23">
        <v>18</v>
      </c>
      <c r="BK25" s="23">
        <v>1</v>
      </c>
      <c r="BL25" s="24">
        <v>1630</v>
      </c>
      <c r="BM25" s="23">
        <v>89</v>
      </c>
      <c r="BN25" s="23">
        <v>23.8</v>
      </c>
      <c r="BO25" s="23">
        <v>1.2</v>
      </c>
      <c r="BP25" s="23">
        <v>1.25</v>
      </c>
      <c r="BQ25" s="23">
        <v>-1.4300000000000001E-4</v>
      </c>
      <c r="BR25" s="24">
        <v>4072</v>
      </c>
      <c r="BU25" s="25" t="s">
        <v>139</v>
      </c>
      <c r="BV25" s="24">
        <v>6986</v>
      </c>
      <c r="BW25" s="24">
        <v>1181</v>
      </c>
      <c r="BX25" s="23">
        <v>76</v>
      </c>
      <c r="BY25" s="23">
        <v>16.899999999999999</v>
      </c>
      <c r="BZ25" s="23">
        <v>1</v>
      </c>
      <c r="CA25" s="24">
        <v>1566</v>
      </c>
      <c r="CB25" s="23">
        <v>87</v>
      </c>
      <c r="CC25" s="23">
        <v>22.4</v>
      </c>
      <c r="CD25" s="23">
        <v>1.1000000000000001</v>
      </c>
      <c r="CE25" s="23">
        <v>1.25</v>
      </c>
      <c r="CF25" s="23">
        <v>-1.4200000000000001E-4</v>
      </c>
      <c r="CG25" s="24">
        <v>4072</v>
      </c>
    </row>
    <row r="26" spans="1:85" ht="15">
      <c r="A26" s="76" t="s">
        <v>199</v>
      </c>
      <c r="B26" s="78">
        <v>581</v>
      </c>
      <c r="C26" s="78">
        <v>52</v>
      </c>
      <c r="D26" s="78">
        <v>14</v>
      </c>
      <c r="E26" s="78">
        <v>9</v>
      </c>
      <c r="F26" s="78">
        <v>2.2000000000000002</v>
      </c>
      <c r="G26" s="78">
        <v>71</v>
      </c>
      <c r="H26" s="78">
        <v>16</v>
      </c>
      <c r="I26" s="78">
        <v>12.2</v>
      </c>
      <c r="J26" s="78">
        <v>2.6</v>
      </c>
      <c r="K26" s="78">
        <v>0.88</v>
      </c>
      <c r="L26" s="78">
        <v>-1.039E-3</v>
      </c>
      <c r="M26" s="77">
        <v>4072</v>
      </c>
      <c r="P26" s="70" t="s">
        <v>199</v>
      </c>
      <c r="Q26" s="72">
        <v>606</v>
      </c>
      <c r="R26" s="72">
        <v>54</v>
      </c>
      <c r="S26" s="72">
        <v>14</v>
      </c>
      <c r="T26" s="72">
        <v>9</v>
      </c>
      <c r="U26" s="72">
        <v>2.2000000000000002</v>
      </c>
      <c r="V26" s="72">
        <v>89</v>
      </c>
      <c r="W26" s="72">
        <v>18</v>
      </c>
      <c r="X26" s="72">
        <v>14.7</v>
      </c>
      <c r="Y26" s="72">
        <v>2.7</v>
      </c>
      <c r="Z26" s="72">
        <v>0.88</v>
      </c>
      <c r="AA26" s="72">
        <v>-1.039E-3</v>
      </c>
      <c r="AB26" s="71">
        <v>4072</v>
      </c>
      <c r="AE26" s="41" t="s">
        <v>198</v>
      </c>
      <c r="AF26" s="43">
        <v>857</v>
      </c>
      <c r="AG26" s="43">
        <v>98</v>
      </c>
      <c r="AH26" s="43">
        <v>22</v>
      </c>
      <c r="AI26" s="43">
        <v>11.4</v>
      </c>
      <c r="AJ26" s="43">
        <v>2.4</v>
      </c>
      <c r="AK26" s="43">
        <v>122</v>
      </c>
      <c r="AL26" s="43">
        <v>24</v>
      </c>
      <c r="AM26" s="43">
        <v>14.2</v>
      </c>
      <c r="AN26" s="43">
        <v>2.6</v>
      </c>
      <c r="AO26" s="43">
        <v>1.2</v>
      </c>
      <c r="AP26" s="43">
        <v>-1.01E-3</v>
      </c>
      <c r="AQ26" s="42">
        <v>4072</v>
      </c>
      <c r="AR26" s="24"/>
      <c r="AS26" s="23" t="s">
        <v>140</v>
      </c>
      <c r="AT26" s="23">
        <v>819</v>
      </c>
      <c r="AU26" s="23">
        <v>95</v>
      </c>
      <c r="AV26" s="23">
        <v>16</v>
      </c>
      <c r="AW26" s="23">
        <v>11.6</v>
      </c>
      <c r="AX26" s="23">
        <v>1.9</v>
      </c>
      <c r="AY26" s="23">
        <v>146</v>
      </c>
      <c r="AZ26" s="23">
        <v>20</v>
      </c>
      <c r="BA26" s="23">
        <v>17.8</v>
      </c>
      <c r="BB26" s="23">
        <v>2.2000000000000002</v>
      </c>
      <c r="BF26" s="25" t="s">
        <v>140</v>
      </c>
      <c r="BG26" s="23">
        <v>821</v>
      </c>
      <c r="BH26" s="23">
        <v>87</v>
      </c>
      <c r="BI26" s="23">
        <v>20</v>
      </c>
      <c r="BJ26" s="23">
        <v>10.5</v>
      </c>
      <c r="BK26" s="23">
        <v>2.4</v>
      </c>
      <c r="BL26" s="23">
        <v>130</v>
      </c>
      <c r="BM26" s="23">
        <v>25</v>
      </c>
      <c r="BN26" s="23">
        <v>15.9</v>
      </c>
      <c r="BO26" s="23">
        <v>2.8</v>
      </c>
      <c r="BP26" s="23">
        <v>1.2</v>
      </c>
      <c r="BQ26" s="23">
        <v>-1.073E-3</v>
      </c>
      <c r="BR26" s="24">
        <v>4072</v>
      </c>
      <c r="BU26" s="25" t="s">
        <v>140</v>
      </c>
      <c r="BV26" s="23">
        <v>811</v>
      </c>
      <c r="BW26" s="23">
        <v>116</v>
      </c>
      <c r="BX26" s="23">
        <v>24</v>
      </c>
      <c r="BY26" s="23">
        <v>14.3</v>
      </c>
      <c r="BZ26" s="23">
        <v>2.7</v>
      </c>
      <c r="CA26" s="23">
        <v>160</v>
      </c>
      <c r="CB26" s="23">
        <v>27</v>
      </c>
      <c r="CC26" s="23">
        <v>19.7</v>
      </c>
      <c r="CD26" s="23">
        <v>3.1</v>
      </c>
      <c r="CE26" s="23">
        <v>1.2</v>
      </c>
      <c r="CF26" s="23">
        <v>-1.057E-3</v>
      </c>
      <c r="CG26" s="24">
        <v>4072</v>
      </c>
    </row>
    <row r="27" spans="1:85" ht="15">
      <c r="A27" s="76" t="s">
        <v>200</v>
      </c>
      <c r="B27" s="78">
        <v>151</v>
      </c>
      <c r="C27" s="78">
        <v>27</v>
      </c>
      <c r="D27" s="78">
        <v>5</v>
      </c>
      <c r="E27" s="78">
        <v>18.100000000000001</v>
      </c>
      <c r="F27" s="78">
        <v>3</v>
      </c>
      <c r="G27" s="78">
        <v>33</v>
      </c>
      <c r="H27" s="78">
        <v>5</v>
      </c>
      <c r="I27" s="78">
        <v>22.1</v>
      </c>
      <c r="J27" s="78">
        <v>3.2</v>
      </c>
      <c r="K27" s="78">
        <v>0.22</v>
      </c>
      <c r="L27" s="78">
        <v>-1.036E-3</v>
      </c>
      <c r="M27" s="77">
        <v>4072</v>
      </c>
      <c r="P27" s="70" t="s">
        <v>200</v>
      </c>
      <c r="Q27" s="72">
        <v>140</v>
      </c>
      <c r="R27" s="72">
        <v>18</v>
      </c>
      <c r="S27" s="72">
        <v>4</v>
      </c>
      <c r="T27" s="72">
        <v>12.7</v>
      </c>
      <c r="U27" s="72">
        <v>2.7</v>
      </c>
      <c r="V27" s="72">
        <v>31</v>
      </c>
      <c r="W27" s="72">
        <v>5</v>
      </c>
      <c r="X27" s="72">
        <v>22.5</v>
      </c>
      <c r="Y27" s="72">
        <v>3.3</v>
      </c>
      <c r="Z27" s="72">
        <v>0.22</v>
      </c>
      <c r="AA27" s="72">
        <v>-1.036E-3</v>
      </c>
      <c r="AB27" s="71">
        <v>4072</v>
      </c>
      <c r="AE27" s="41" t="s">
        <v>199</v>
      </c>
      <c r="AF27" s="43">
        <v>606</v>
      </c>
      <c r="AG27" s="43">
        <v>75</v>
      </c>
      <c r="AH27" s="43">
        <v>16</v>
      </c>
      <c r="AI27" s="43">
        <v>12.3</v>
      </c>
      <c r="AJ27" s="43">
        <v>2.5</v>
      </c>
      <c r="AK27" s="43">
        <v>92</v>
      </c>
      <c r="AL27" s="43">
        <v>18</v>
      </c>
      <c r="AM27" s="43">
        <v>15.1</v>
      </c>
      <c r="AN27" s="43">
        <v>2.8</v>
      </c>
      <c r="AO27" s="43">
        <v>0.88</v>
      </c>
      <c r="AP27" s="43">
        <v>-1.0399999999999999E-3</v>
      </c>
      <c r="AQ27" s="42">
        <v>4072</v>
      </c>
      <c r="AR27" s="24"/>
      <c r="AS27" s="23" t="s">
        <v>141</v>
      </c>
      <c r="AT27" s="23">
        <v>660</v>
      </c>
      <c r="AU27" s="23">
        <v>59</v>
      </c>
      <c r="AV27" s="23">
        <v>11</v>
      </c>
      <c r="AW27" s="23">
        <v>9</v>
      </c>
      <c r="AX27" s="23">
        <v>1.6</v>
      </c>
      <c r="AY27" s="23">
        <v>83</v>
      </c>
      <c r="AZ27" s="23">
        <v>14</v>
      </c>
      <c r="BA27" s="23">
        <v>12.6</v>
      </c>
      <c r="BB27" s="23">
        <v>1.9</v>
      </c>
      <c r="BF27" s="25" t="s">
        <v>141</v>
      </c>
      <c r="BG27" s="23">
        <v>623</v>
      </c>
      <c r="BH27" s="23">
        <v>67</v>
      </c>
      <c r="BI27" s="23">
        <v>15</v>
      </c>
      <c r="BJ27" s="23">
        <v>10.8</v>
      </c>
      <c r="BK27" s="23">
        <v>2.4</v>
      </c>
      <c r="BL27" s="23">
        <v>87</v>
      </c>
      <c r="BM27" s="23">
        <v>17</v>
      </c>
      <c r="BN27" s="23">
        <v>13.9</v>
      </c>
      <c r="BO27" s="23">
        <v>2.6</v>
      </c>
      <c r="BP27" s="23">
        <v>0.88</v>
      </c>
      <c r="BQ27" s="23">
        <v>-1.0380000000000001E-3</v>
      </c>
      <c r="BR27" s="24">
        <v>4072</v>
      </c>
      <c r="BU27" s="25" t="s">
        <v>141</v>
      </c>
      <c r="BV27" s="23">
        <v>593</v>
      </c>
      <c r="BW27" s="23">
        <v>68</v>
      </c>
      <c r="BX27" s="23">
        <v>15</v>
      </c>
      <c r="BY27" s="23">
        <v>11.5</v>
      </c>
      <c r="BZ27" s="23">
        <v>2.5</v>
      </c>
      <c r="CA27" s="23">
        <v>98</v>
      </c>
      <c r="CB27" s="23">
        <v>18</v>
      </c>
      <c r="CC27" s="23">
        <v>16.5</v>
      </c>
      <c r="CD27" s="23">
        <v>2.9</v>
      </c>
      <c r="CE27" s="23">
        <v>0.88</v>
      </c>
      <c r="CF27" s="23">
        <v>-1.0369999999999999E-3</v>
      </c>
      <c r="CG27" s="24">
        <v>4072</v>
      </c>
    </row>
    <row r="28" spans="1:85" ht="15">
      <c r="A28" s="76" t="s">
        <v>201</v>
      </c>
      <c r="B28" s="78">
        <v>73</v>
      </c>
      <c r="C28" s="78">
        <v>22</v>
      </c>
      <c r="D28" s="78">
        <v>4</v>
      </c>
      <c r="E28" s="78" t="s">
        <v>462</v>
      </c>
      <c r="F28" s="78">
        <v>4.5999999999999996</v>
      </c>
      <c r="G28" s="78">
        <v>27</v>
      </c>
      <c r="H28" s="78">
        <v>4</v>
      </c>
      <c r="I28" s="78" t="s">
        <v>462</v>
      </c>
      <c r="J28" s="78">
        <v>4.8</v>
      </c>
      <c r="K28" s="78">
        <v>0.18</v>
      </c>
      <c r="L28" s="78">
        <v>-1.2570000000000001E-3</v>
      </c>
      <c r="M28" s="77">
        <v>4072</v>
      </c>
      <c r="P28" s="70" t="s">
        <v>201</v>
      </c>
      <c r="Q28" s="72">
        <v>71</v>
      </c>
      <c r="R28" s="72">
        <v>21</v>
      </c>
      <c r="S28" s="72">
        <v>4</v>
      </c>
      <c r="T28" s="72" t="s">
        <v>427</v>
      </c>
      <c r="U28" s="72">
        <v>4.5999999999999996</v>
      </c>
      <c r="V28" s="72">
        <v>27</v>
      </c>
      <c r="W28" s="72">
        <v>4</v>
      </c>
      <c r="X28" s="72" t="s">
        <v>427</v>
      </c>
      <c r="Y28" s="72">
        <v>4.9000000000000004</v>
      </c>
      <c r="Z28" s="72">
        <v>0.18</v>
      </c>
      <c r="AA28" s="72">
        <v>-1.2570000000000001E-3</v>
      </c>
      <c r="AB28" s="71">
        <v>4072</v>
      </c>
      <c r="AE28" s="41" t="s">
        <v>200</v>
      </c>
      <c r="AF28" s="43">
        <v>145</v>
      </c>
      <c r="AG28" s="43">
        <v>17</v>
      </c>
      <c r="AH28" s="43">
        <v>4</v>
      </c>
      <c r="AI28" s="43">
        <v>11.4</v>
      </c>
      <c r="AJ28" s="43">
        <v>2.5</v>
      </c>
      <c r="AK28" s="43">
        <v>24</v>
      </c>
      <c r="AL28" s="43">
        <v>5</v>
      </c>
      <c r="AM28" s="43">
        <v>16.7</v>
      </c>
      <c r="AN28" s="43">
        <v>2.9</v>
      </c>
      <c r="AO28" s="43">
        <v>0.22</v>
      </c>
      <c r="AP28" s="43">
        <v>-1.0449999999999999E-3</v>
      </c>
      <c r="AQ28" s="42">
        <v>4072</v>
      </c>
      <c r="AR28" s="24"/>
      <c r="AS28" s="23" t="s">
        <v>142</v>
      </c>
      <c r="AT28" s="23">
        <v>143</v>
      </c>
      <c r="AU28" s="23">
        <v>17</v>
      </c>
      <c r="AV28" s="23">
        <v>3</v>
      </c>
      <c r="AW28" s="23">
        <v>11.5</v>
      </c>
      <c r="AX28" s="23">
        <v>2.2000000000000002</v>
      </c>
      <c r="AY28" s="23">
        <v>20</v>
      </c>
      <c r="AZ28" s="23">
        <v>4</v>
      </c>
      <c r="BA28" s="23">
        <v>14.3</v>
      </c>
      <c r="BB28" s="23">
        <v>2.4</v>
      </c>
      <c r="BF28" s="25" t="s">
        <v>142</v>
      </c>
      <c r="BG28" s="23">
        <v>134</v>
      </c>
      <c r="BH28" s="23">
        <v>14</v>
      </c>
      <c r="BI28" s="23">
        <v>4</v>
      </c>
      <c r="BJ28" s="23">
        <v>10.8</v>
      </c>
      <c r="BK28" s="23">
        <v>2.5</v>
      </c>
      <c r="BL28" s="23">
        <v>23</v>
      </c>
      <c r="BM28" s="23">
        <v>5</v>
      </c>
      <c r="BN28" s="23">
        <v>17.5</v>
      </c>
      <c r="BO28" s="23">
        <v>3.1</v>
      </c>
      <c r="BP28" s="23">
        <v>0.22</v>
      </c>
      <c r="BQ28" s="23">
        <v>-1.088E-3</v>
      </c>
      <c r="BR28" s="24">
        <v>4072</v>
      </c>
      <c r="BU28" s="25" t="s">
        <v>142</v>
      </c>
      <c r="BV28" s="23">
        <v>132</v>
      </c>
      <c r="BW28" s="23">
        <v>15</v>
      </c>
      <c r="BX28" s="23">
        <v>4</v>
      </c>
      <c r="BY28" s="23">
        <v>11.5</v>
      </c>
      <c r="BZ28" s="23">
        <v>2.6</v>
      </c>
      <c r="CA28" s="23">
        <v>19</v>
      </c>
      <c r="CB28" s="23">
        <v>4</v>
      </c>
      <c r="CC28" s="23">
        <v>14.6</v>
      </c>
      <c r="CD28" s="23">
        <v>2.9</v>
      </c>
      <c r="CE28" s="23">
        <v>0.22</v>
      </c>
      <c r="CF28" s="23">
        <v>-1.0690000000000001E-3</v>
      </c>
      <c r="CG28" s="24">
        <v>4072</v>
      </c>
    </row>
    <row r="29" spans="1:85" ht="15">
      <c r="A29" s="76" t="s">
        <v>202</v>
      </c>
      <c r="B29" s="77">
        <v>2870</v>
      </c>
      <c r="C29" s="78">
        <v>551</v>
      </c>
      <c r="D29" s="78">
        <v>49</v>
      </c>
      <c r="E29" s="78">
        <v>19.2</v>
      </c>
      <c r="F29" s="78">
        <v>1.6</v>
      </c>
      <c r="G29" s="78">
        <v>711</v>
      </c>
      <c r="H29" s="78">
        <v>56</v>
      </c>
      <c r="I29" s="78">
        <v>24.8</v>
      </c>
      <c r="J29" s="78">
        <v>1.7</v>
      </c>
      <c r="K29" s="78">
        <v>1.1200000000000001</v>
      </c>
      <c r="L29" s="78">
        <v>-2.52E-4</v>
      </c>
      <c r="M29" s="77">
        <v>4072</v>
      </c>
      <c r="P29" s="70" t="s">
        <v>202</v>
      </c>
      <c r="Q29" s="71">
        <v>2884</v>
      </c>
      <c r="R29" s="72">
        <v>443</v>
      </c>
      <c r="S29" s="72">
        <v>44</v>
      </c>
      <c r="T29" s="72">
        <v>15.4</v>
      </c>
      <c r="U29" s="72">
        <v>1.4</v>
      </c>
      <c r="V29" s="72">
        <v>690</v>
      </c>
      <c r="W29" s="72">
        <v>55</v>
      </c>
      <c r="X29" s="72">
        <v>23.9</v>
      </c>
      <c r="Y29" s="72">
        <v>1.7</v>
      </c>
      <c r="Z29" s="72">
        <v>1.1200000000000001</v>
      </c>
      <c r="AA29" s="72">
        <v>-2.52E-4</v>
      </c>
      <c r="AB29" s="71">
        <v>4072</v>
      </c>
      <c r="AE29" s="41" t="s">
        <v>201</v>
      </c>
      <c r="AF29" s="43">
        <v>74</v>
      </c>
      <c r="AG29" s="43">
        <v>22</v>
      </c>
      <c r="AH29" s="43">
        <v>4</v>
      </c>
      <c r="AI29" s="43" t="s">
        <v>427</v>
      </c>
      <c r="AJ29" s="43">
        <v>4.5999999999999996</v>
      </c>
      <c r="AK29" s="43">
        <v>29</v>
      </c>
      <c r="AL29" s="43">
        <v>5</v>
      </c>
      <c r="AM29" s="43" t="s">
        <v>427</v>
      </c>
      <c r="AN29" s="43">
        <v>4.9000000000000004</v>
      </c>
      <c r="AO29" s="43">
        <v>0.18</v>
      </c>
      <c r="AP29" s="43">
        <v>-1.2669999999999999E-3</v>
      </c>
      <c r="AQ29" s="42">
        <v>4072</v>
      </c>
      <c r="AR29" s="24"/>
      <c r="AS29" s="23" t="s">
        <v>143</v>
      </c>
      <c r="AT29" s="23">
        <v>76</v>
      </c>
      <c r="AU29" s="23">
        <v>25</v>
      </c>
      <c r="AV29" s="23">
        <v>4</v>
      </c>
      <c r="AW29" s="23">
        <v>32.6</v>
      </c>
      <c r="AX29" s="23">
        <v>4.0999999999999996</v>
      </c>
      <c r="AY29" s="23">
        <v>29</v>
      </c>
      <c r="AZ29" s="23">
        <v>4</v>
      </c>
      <c r="BA29" s="23">
        <v>38.1</v>
      </c>
      <c r="BB29" s="23">
        <v>4.2</v>
      </c>
      <c r="BF29" s="25" t="s">
        <v>143</v>
      </c>
      <c r="BG29" s="23">
        <v>77</v>
      </c>
      <c r="BH29" s="23">
        <v>20</v>
      </c>
      <c r="BI29" s="23">
        <v>4</v>
      </c>
      <c r="BJ29" s="23">
        <v>26.2</v>
      </c>
      <c r="BK29" s="23">
        <v>4.3</v>
      </c>
      <c r="BL29" s="23">
        <v>31</v>
      </c>
      <c r="BM29" s="23">
        <v>5</v>
      </c>
      <c r="BN29" s="23">
        <v>39.700000000000003</v>
      </c>
      <c r="BO29" s="23">
        <v>4.8</v>
      </c>
      <c r="BP29" s="23">
        <v>0.18</v>
      </c>
      <c r="BQ29" s="23">
        <v>-1.364E-3</v>
      </c>
      <c r="BR29" s="24">
        <v>4072</v>
      </c>
      <c r="BU29" s="25" t="s">
        <v>143</v>
      </c>
      <c r="BV29" s="23">
        <v>80</v>
      </c>
      <c r="BW29" s="23">
        <v>32</v>
      </c>
      <c r="BX29" s="23">
        <v>5</v>
      </c>
      <c r="BY29" s="23">
        <v>39.6</v>
      </c>
      <c r="BZ29" s="23">
        <v>4.7</v>
      </c>
      <c r="CA29" s="23">
        <v>36</v>
      </c>
      <c r="CB29" s="23">
        <v>5</v>
      </c>
      <c r="CC29" s="23">
        <v>45.5</v>
      </c>
      <c r="CD29" s="23">
        <v>4.8</v>
      </c>
      <c r="CE29" s="23">
        <v>0.18</v>
      </c>
      <c r="CF29" s="23">
        <v>-1.369E-3</v>
      </c>
      <c r="CG29" s="24">
        <v>4072</v>
      </c>
    </row>
    <row r="30" spans="1:85" ht="15">
      <c r="A30" s="76" t="s">
        <v>203</v>
      </c>
      <c r="B30" s="77">
        <v>1849</v>
      </c>
      <c r="C30" s="78">
        <v>382</v>
      </c>
      <c r="D30" s="78">
        <v>40</v>
      </c>
      <c r="E30" s="78">
        <v>20.7</v>
      </c>
      <c r="F30" s="78">
        <v>2</v>
      </c>
      <c r="G30" s="78">
        <v>493</v>
      </c>
      <c r="H30" s="78">
        <v>45</v>
      </c>
      <c r="I30" s="78">
        <v>26.7</v>
      </c>
      <c r="J30" s="78">
        <v>2.2000000000000002</v>
      </c>
      <c r="K30" s="78">
        <v>1.08</v>
      </c>
      <c r="L30" s="78">
        <v>-4.6000000000000001E-4</v>
      </c>
      <c r="M30" s="77">
        <v>4072</v>
      </c>
      <c r="P30" s="70" t="s">
        <v>203</v>
      </c>
      <c r="Q30" s="71">
        <v>1779</v>
      </c>
      <c r="R30" s="72">
        <v>347</v>
      </c>
      <c r="S30" s="72">
        <v>38</v>
      </c>
      <c r="T30" s="72">
        <v>19.5</v>
      </c>
      <c r="U30" s="72">
        <v>2</v>
      </c>
      <c r="V30" s="72">
        <v>422</v>
      </c>
      <c r="W30" s="72">
        <v>42</v>
      </c>
      <c r="X30" s="72">
        <v>23.7</v>
      </c>
      <c r="Y30" s="72">
        <v>2.1</v>
      </c>
      <c r="Z30" s="72">
        <v>1.08</v>
      </c>
      <c r="AA30" s="72">
        <v>-4.6000000000000001E-4</v>
      </c>
      <c r="AB30" s="71">
        <v>4072</v>
      </c>
      <c r="AE30" s="41" t="s">
        <v>202</v>
      </c>
      <c r="AF30" s="42">
        <v>2962</v>
      </c>
      <c r="AG30" s="43">
        <v>499</v>
      </c>
      <c r="AH30" s="43">
        <v>47</v>
      </c>
      <c r="AI30" s="43">
        <v>16.899999999999999</v>
      </c>
      <c r="AJ30" s="43">
        <v>1.5</v>
      </c>
      <c r="AK30" s="43">
        <v>664</v>
      </c>
      <c r="AL30" s="43">
        <v>54</v>
      </c>
      <c r="AM30" s="43">
        <v>22.4</v>
      </c>
      <c r="AN30" s="43">
        <v>1.6</v>
      </c>
      <c r="AO30" s="43">
        <v>1.1200000000000001</v>
      </c>
      <c r="AP30" s="43">
        <v>-2.5300000000000002E-4</v>
      </c>
      <c r="AQ30" s="42">
        <v>4072</v>
      </c>
      <c r="AR30" s="24"/>
      <c r="AS30" s="23" t="s">
        <v>144</v>
      </c>
      <c r="AT30" s="24">
        <v>2913</v>
      </c>
      <c r="AU30" s="23">
        <v>537</v>
      </c>
      <c r="AV30" s="23">
        <v>50</v>
      </c>
      <c r="AW30" s="23">
        <v>18.399999999999999</v>
      </c>
      <c r="AX30" s="23">
        <v>1.6</v>
      </c>
      <c r="AY30" s="23">
        <v>718</v>
      </c>
      <c r="AZ30" s="23">
        <v>58</v>
      </c>
      <c r="BA30" s="23">
        <v>24.7</v>
      </c>
      <c r="BB30" s="23">
        <v>1.7</v>
      </c>
      <c r="BF30" s="25" t="s">
        <v>144</v>
      </c>
      <c r="BG30" s="24">
        <v>2937</v>
      </c>
      <c r="BH30" s="23">
        <v>447</v>
      </c>
      <c r="BI30" s="23">
        <v>45</v>
      </c>
      <c r="BJ30" s="23">
        <v>15.2</v>
      </c>
      <c r="BK30" s="23">
        <v>1.4</v>
      </c>
      <c r="BL30" s="23">
        <v>628</v>
      </c>
      <c r="BM30" s="23">
        <v>53</v>
      </c>
      <c r="BN30" s="23">
        <v>21.4</v>
      </c>
      <c r="BO30" s="23">
        <v>1.6</v>
      </c>
      <c r="BP30" s="23">
        <v>1.1200000000000001</v>
      </c>
      <c r="BQ30" s="23">
        <v>-2.63E-4</v>
      </c>
      <c r="BR30" s="24">
        <v>4072</v>
      </c>
      <c r="BU30" s="25" t="s">
        <v>144</v>
      </c>
      <c r="BV30" s="24">
        <v>2902</v>
      </c>
      <c r="BW30" s="23">
        <v>416</v>
      </c>
      <c r="BX30" s="23">
        <v>43</v>
      </c>
      <c r="BY30" s="23">
        <v>14.3</v>
      </c>
      <c r="BZ30" s="23">
        <v>1.4</v>
      </c>
      <c r="CA30" s="23">
        <v>563</v>
      </c>
      <c r="CB30" s="23">
        <v>50</v>
      </c>
      <c r="CC30" s="23">
        <v>19.399999999999999</v>
      </c>
      <c r="CD30" s="23">
        <v>1.6</v>
      </c>
      <c r="CE30" s="23">
        <v>1.1200000000000001</v>
      </c>
      <c r="CF30" s="23">
        <v>-2.5700000000000001E-4</v>
      </c>
      <c r="CG30" s="24">
        <v>4072</v>
      </c>
    </row>
    <row r="31" spans="1:85" ht="15">
      <c r="A31" s="76" t="s">
        <v>204</v>
      </c>
      <c r="B31" s="78">
        <v>208</v>
      </c>
      <c r="C31" s="78">
        <v>38</v>
      </c>
      <c r="D31" s="78">
        <v>7</v>
      </c>
      <c r="E31" s="78">
        <v>18.399999999999999</v>
      </c>
      <c r="F31" s="78">
        <v>2.9</v>
      </c>
      <c r="G31" s="78">
        <v>51</v>
      </c>
      <c r="H31" s="78">
        <v>8</v>
      </c>
      <c r="I31" s="78">
        <v>24.3</v>
      </c>
      <c r="J31" s="78">
        <v>3.2</v>
      </c>
      <c r="K31" s="78">
        <v>0.28999999999999998</v>
      </c>
      <c r="L31" s="78">
        <v>-9.4200000000000002E-4</v>
      </c>
      <c r="M31" s="77">
        <v>4072</v>
      </c>
      <c r="P31" s="70" t="s">
        <v>204</v>
      </c>
      <c r="Q31" s="72">
        <v>190</v>
      </c>
      <c r="R31" s="72">
        <v>29</v>
      </c>
      <c r="S31" s="72">
        <v>6</v>
      </c>
      <c r="T31" s="72">
        <v>15.4</v>
      </c>
      <c r="U31" s="72">
        <v>2.8</v>
      </c>
      <c r="V31" s="72">
        <v>38</v>
      </c>
      <c r="W31" s="72">
        <v>7</v>
      </c>
      <c r="X31" s="72">
        <v>20.100000000000001</v>
      </c>
      <c r="Y31" s="72">
        <v>3.2</v>
      </c>
      <c r="Z31" s="72">
        <v>0.28999999999999998</v>
      </c>
      <c r="AA31" s="72">
        <v>-9.4200000000000002E-4</v>
      </c>
      <c r="AB31" s="71">
        <v>4072</v>
      </c>
      <c r="AE31" s="41" t="s">
        <v>203</v>
      </c>
      <c r="AF31" s="42">
        <v>1800</v>
      </c>
      <c r="AG31" s="43">
        <v>327</v>
      </c>
      <c r="AH31" s="43">
        <v>37</v>
      </c>
      <c r="AI31" s="43">
        <v>18.2</v>
      </c>
      <c r="AJ31" s="43">
        <v>1.9</v>
      </c>
      <c r="AK31" s="43">
        <v>432</v>
      </c>
      <c r="AL31" s="43">
        <v>43</v>
      </c>
      <c r="AM31" s="43">
        <v>24</v>
      </c>
      <c r="AN31" s="43">
        <v>2.1</v>
      </c>
      <c r="AO31" s="43">
        <v>1.08</v>
      </c>
      <c r="AP31" s="43">
        <v>-4.6500000000000003E-4</v>
      </c>
      <c r="AQ31" s="42">
        <v>4072</v>
      </c>
      <c r="AR31" s="24"/>
      <c r="AS31" s="23" t="s">
        <v>145</v>
      </c>
      <c r="AT31" s="24">
        <v>1568</v>
      </c>
      <c r="AU31" s="23">
        <v>263</v>
      </c>
      <c r="AV31" s="23">
        <v>42</v>
      </c>
      <c r="AW31" s="23">
        <v>16.8</v>
      </c>
      <c r="AX31" s="23">
        <v>2.4</v>
      </c>
      <c r="AY31" s="23">
        <v>353</v>
      </c>
      <c r="AZ31" s="23">
        <v>49</v>
      </c>
      <c r="BA31" s="23">
        <v>22.5</v>
      </c>
      <c r="BB31" s="23">
        <v>2.7</v>
      </c>
      <c r="BF31" s="25" t="s">
        <v>145</v>
      </c>
      <c r="BG31" s="24">
        <v>1642</v>
      </c>
      <c r="BH31" s="23">
        <v>315</v>
      </c>
      <c r="BI31" s="23">
        <v>37</v>
      </c>
      <c r="BJ31" s="23">
        <v>19.2</v>
      </c>
      <c r="BK31" s="23">
        <v>2</v>
      </c>
      <c r="BL31" s="23">
        <v>400</v>
      </c>
      <c r="BM31" s="23">
        <v>41</v>
      </c>
      <c r="BN31" s="23">
        <v>24.4</v>
      </c>
      <c r="BO31" s="23">
        <v>2.2000000000000002</v>
      </c>
      <c r="BP31" s="23">
        <v>1.08</v>
      </c>
      <c r="BQ31" s="23">
        <v>-5.0500000000000002E-4</v>
      </c>
      <c r="BR31" s="24">
        <v>4072</v>
      </c>
      <c r="BU31" s="25" t="s">
        <v>145</v>
      </c>
      <c r="BV31" s="24">
        <v>1658</v>
      </c>
      <c r="BW31" s="23">
        <v>340</v>
      </c>
      <c r="BX31" s="23">
        <v>38</v>
      </c>
      <c r="BY31" s="23">
        <v>20.5</v>
      </c>
      <c r="BZ31" s="23">
        <v>2.1</v>
      </c>
      <c r="CA31" s="23">
        <v>408</v>
      </c>
      <c r="CB31" s="23">
        <v>41</v>
      </c>
      <c r="CC31" s="23">
        <v>24.6</v>
      </c>
      <c r="CD31" s="23">
        <v>2.2000000000000002</v>
      </c>
      <c r="CE31" s="23">
        <v>1.08</v>
      </c>
      <c r="CF31" s="23">
        <v>-4.8899999999999996E-4</v>
      </c>
      <c r="CG31" s="24">
        <v>4072</v>
      </c>
    </row>
    <row r="32" spans="1:85" ht="15">
      <c r="A32" s="76" t="s">
        <v>205</v>
      </c>
      <c r="B32" s="78">
        <v>296</v>
      </c>
      <c r="C32" s="78">
        <v>48</v>
      </c>
      <c r="D32" s="78">
        <v>8</v>
      </c>
      <c r="E32" s="78">
        <v>16.2</v>
      </c>
      <c r="F32" s="78">
        <v>2.6</v>
      </c>
      <c r="G32" s="78">
        <v>72</v>
      </c>
      <c r="H32" s="78">
        <v>10</v>
      </c>
      <c r="I32" s="78">
        <v>24.3</v>
      </c>
      <c r="J32" s="78">
        <v>3</v>
      </c>
      <c r="K32" s="78">
        <v>0.36</v>
      </c>
      <c r="L32" s="78">
        <v>-9.6699999999999998E-4</v>
      </c>
      <c r="M32" s="77">
        <v>4072</v>
      </c>
      <c r="P32" s="70" t="s">
        <v>205</v>
      </c>
      <c r="Q32" s="72">
        <v>289</v>
      </c>
      <c r="R32" s="72">
        <v>38</v>
      </c>
      <c r="S32" s="72">
        <v>7</v>
      </c>
      <c r="T32" s="72">
        <v>13.1</v>
      </c>
      <c r="U32" s="72">
        <v>2.4</v>
      </c>
      <c r="V32" s="72">
        <v>59</v>
      </c>
      <c r="W32" s="72">
        <v>9</v>
      </c>
      <c r="X32" s="72">
        <v>20.3</v>
      </c>
      <c r="Y32" s="72">
        <v>2.9</v>
      </c>
      <c r="Z32" s="72">
        <v>0.36</v>
      </c>
      <c r="AA32" s="72">
        <v>-9.6699999999999998E-4</v>
      </c>
      <c r="AB32" s="71">
        <v>4072</v>
      </c>
      <c r="AE32" s="41" t="s">
        <v>204</v>
      </c>
      <c r="AF32" s="43">
        <v>205</v>
      </c>
      <c r="AG32" s="43">
        <v>22</v>
      </c>
      <c r="AH32" s="43">
        <v>5</v>
      </c>
      <c r="AI32" s="43">
        <v>10.8</v>
      </c>
      <c r="AJ32" s="43">
        <v>2.4</v>
      </c>
      <c r="AK32" s="43">
        <v>33</v>
      </c>
      <c r="AL32" s="43">
        <v>6</v>
      </c>
      <c r="AM32" s="43">
        <v>16.2</v>
      </c>
      <c r="AN32" s="43">
        <v>2.8</v>
      </c>
      <c r="AO32" s="43">
        <v>0.28999999999999998</v>
      </c>
      <c r="AP32" s="43">
        <v>-9.4499999999999998E-4</v>
      </c>
      <c r="AQ32" s="42">
        <v>4072</v>
      </c>
      <c r="AR32" s="24"/>
      <c r="AS32" s="23" t="s">
        <v>146</v>
      </c>
      <c r="AT32" s="23">
        <v>232</v>
      </c>
      <c r="AU32" s="23">
        <v>26</v>
      </c>
      <c r="AV32" s="23">
        <v>5</v>
      </c>
      <c r="AW32" s="23">
        <v>11.3</v>
      </c>
      <c r="AX32" s="23">
        <v>2.1</v>
      </c>
      <c r="AY32" s="23">
        <v>39</v>
      </c>
      <c r="AZ32" s="23">
        <v>6</v>
      </c>
      <c r="BA32" s="23">
        <v>17</v>
      </c>
      <c r="BB32" s="23">
        <v>2.5</v>
      </c>
      <c r="BF32" s="25" t="s">
        <v>146</v>
      </c>
      <c r="BG32" s="23">
        <v>202</v>
      </c>
      <c r="BH32" s="23">
        <v>17</v>
      </c>
      <c r="BI32" s="23">
        <v>4</v>
      </c>
      <c r="BJ32" s="23">
        <v>8.5</v>
      </c>
      <c r="BK32" s="23">
        <v>2.1</v>
      </c>
      <c r="BL32" s="23">
        <v>25</v>
      </c>
      <c r="BM32" s="23">
        <v>5</v>
      </c>
      <c r="BN32" s="23">
        <v>12.2</v>
      </c>
      <c r="BO32" s="23">
        <v>2.5</v>
      </c>
      <c r="BP32" s="23">
        <v>0.28999999999999998</v>
      </c>
      <c r="BQ32" s="23">
        <v>-9.68E-4</v>
      </c>
      <c r="BR32" s="24">
        <v>4072</v>
      </c>
      <c r="BU32" s="25" t="s">
        <v>146</v>
      </c>
      <c r="BV32" s="23">
        <v>221</v>
      </c>
      <c r="BW32" s="23">
        <v>21</v>
      </c>
      <c r="BX32" s="23">
        <v>5</v>
      </c>
      <c r="BY32" s="23">
        <v>9.6</v>
      </c>
      <c r="BZ32" s="23">
        <v>2.2000000000000002</v>
      </c>
      <c r="CA32" s="23">
        <v>33</v>
      </c>
      <c r="CB32" s="23">
        <v>6</v>
      </c>
      <c r="CC32" s="23">
        <v>14.7</v>
      </c>
      <c r="CD32" s="23">
        <v>2.6</v>
      </c>
      <c r="CE32" s="23">
        <v>0.28999999999999998</v>
      </c>
      <c r="CF32" s="23">
        <v>-9.4200000000000002E-4</v>
      </c>
      <c r="CG32" s="24">
        <v>4072</v>
      </c>
    </row>
    <row r="33" spans="1:85" ht="15">
      <c r="A33" s="76" t="s">
        <v>206</v>
      </c>
      <c r="B33" s="77">
        <v>2253</v>
      </c>
      <c r="C33" s="78">
        <v>390</v>
      </c>
      <c r="D33" s="78">
        <v>42</v>
      </c>
      <c r="E33" s="78">
        <v>17.3</v>
      </c>
      <c r="F33" s="78">
        <v>1.7</v>
      </c>
      <c r="G33" s="78">
        <v>517</v>
      </c>
      <c r="H33" s="78">
        <v>48</v>
      </c>
      <c r="I33" s="78">
        <v>22.9</v>
      </c>
      <c r="J33" s="78">
        <v>1.9</v>
      </c>
      <c r="K33" s="78">
        <v>1.1299999999999999</v>
      </c>
      <c r="L33" s="78">
        <v>-3.6099999999999999E-4</v>
      </c>
      <c r="M33" s="77">
        <v>4072</v>
      </c>
      <c r="P33" s="70" t="s">
        <v>206</v>
      </c>
      <c r="Q33" s="71">
        <v>2202</v>
      </c>
      <c r="R33" s="72">
        <v>393</v>
      </c>
      <c r="S33" s="72">
        <v>42</v>
      </c>
      <c r="T33" s="72">
        <v>17.8</v>
      </c>
      <c r="U33" s="72">
        <v>1.8</v>
      </c>
      <c r="V33" s="72">
        <v>503</v>
      </c>
      <c r="W33" s="72">
        <v>47</v>
      </c>
      <c r="X33" s="72">
        <v>22.9</v>
      </c>
      <c r="Y33" s="72">
        <v>1.9</v>
      </c>
      <c r="Z33" s="72">
        <v>1.1299999999999999</v>
      </c>
      <c r="AA33" s="72">
        <v>-3.6099999999999999E-4</v>
      </c>
      <c r="AB33" s="71">
        <v>4072</v>
      </c>
      <c r="AE33" s="41" t="s">
        <v>205</v>
      </c>
      <c r="AF33" s="43">
        <v>280</v>
      </c>
      <c r="AG33" s="43">
        <v>35</v>
      </c>
      <c r="AH33" s="43">
        <v>7</v>
      </c>
      <c r="AI33" s="43">
        <v>12.5</v>
      </c>
      <c r="AJ33" s="43">
        <v>2.4</v>
      </c>
      <c r="AK33" s="43">
        <v>48</v>
      </c>
      <c r="AL33" s="43">
        <v>8</v>
      </c>
      <c r="AM33" s="43">
        <v>17.3</v>
      </c>
      <c r="AN33" s="43">
        <v>2.7</v>
      </c>
      <c r="AO33" s="43">
        <v>0.36</v>
      </c>
      <c r="AP33" s="43">
        <v>-9.7999999999999997E-4</v>
      </c>
      <c r="AQ33" s="42">
        <v>4072</v>
      </c>
      <c r="AR33" s="24"/>
      <c r="AS33" s="23" t="s">
        <v>147</v>
      </c>
      <c r="AT33" s="23">
        <v>263</v>
      </c>
      <c r="AU33" s="23">
        <v>31</v>
      </c>
      <c r="AV33" s="23">
        <v>6</v>
      </c>
      <c r="AW33" s="23">
        <v>12</v>
      </c>
      <c r="AX33" s="23">
        <v>2.2000000000000002</v>
      </c>
      <c r="AY33" s="23">
        <v>39</v>
      </c>
      <c r="AZ33" s="23">
        <v>7</v>
      </c>
      <c r="BA33" s="23">
        <v>15</v>
      </c>
      <c r="BB33" s="23">
        <v>2.4</v>
      </c>
      <c r="BF33" s="25" t="s">
        <v>147</v>
      </c>
      <c r="BG33" s="23">
        <v>274</v>
      </c>
      <c r="BH33" s="23">
        <v>31</v>
      </c>
      <c r="BI33" s="23">
        <v>7</v>
      </c>
      <c r="BJ33" s="23">
        <v>11.2</v>
      </c>
      <c r="BK33" s="23">
        <v>2.2999999999999998</v>
      </c>
      <c r="BL33" s="23">
        <v>49</v>
      </c>
      <c r="BM33" s="23">
        <v>8</v>
      </c>
      <c r="BN33" s="23">
        <v>17.8</v>
      </c>
      <c r="BO33" s="23">
        <v>2.8</v>
      </c>
      <c r="BP33" s="23">
        <v>0.36</v>
      </c>
      <c r="BQ33" s="23">
        <v>-1.0579999999999999E-3</v>
      </c>
      <c r="BR33" s="24">
        <v>4072</v>
      </c>
      <c r="BU33" s="25" t="s">
        <v>147</v>
      </c>
      <c r="BV33" s="23">
        <v>283</v>
      </c>
      <c r="BW33" s="23">
        <v>32</v>
      </c>
      <c r="BX33" s="23">
        <v>7</v>
      </c>
      <c r="BY33" s="23">
        <v>11.3</v>
      </c>
      <c r="BZ33" s="23">
        <v>2.2999999999999998</v>
      </c>
      <c r="CA33" s="23">
        <v>47</v>
      </c>
      <c r="CB33" s="23">
        <v>8</v>
      </c>
      <c r="CC33" s="23">
        <v>16.5</v>
      </c>
      <c r="CD33" s="23">
        <v>2.7</v>
      </c>
      <c r="CE33" s="23">
        <v>0.36</v>
      </c>
      <c r="CF33" s="23">
        <v>-1.0269999999999999E-3</v>
      </c>
      <c r="CG33" s="24">
        <v>4072</v>
      </c>
    </row>
    <row r="34" spans="1:85" ht="15">
      <c r="A34" s="76" t="s">
        <v>207</v>
      </c>
      <c r="B34" s="77">
        <v>1198</v>
      </c>
      <c r="C34" s="78">
        <v>268</v>
      </c>
      <c r="D34" s="78">
        <v>34</v>
      </c>
      <c r="E34" s="78">
        <v>22.4</v>
      </c>
      <c r="F34" s="78">
        <v>2.5</v>
      </c>
      <c r="G34" s="78">
        <v>320</v>
      </c>
      <c r="H34" s="78">
        <v>37</v>
      </c>
      <c r="I34" s="78">
        <v>26.7</v>
      </c>
      <c r="J34" s="78">
        <v>2.7</v>
      </c>
      <c r="K34" s="78">
        <v>1.08</v>
      </c>
      <c r="L34" s="78">
        <v>-6.9800000000000005E-4</v>
      </c>
      <c r="M34" s="77">
        <v>4072</v>
      </c>
      <c r="P34" s="70" t="s">
        <v>207</v>
      </c>
      <c r="Q34" s="71">
        <v>1155</v>
      </c>
      <c r="R34" s="72">
        <v>246</v>
      </c>
      <c r="S34" s="72">
        <v>32</v>
      </c>
      <c r="T34" s="72">
        <v>21.3</v>
      </c>
      <c r="U34" s="72">
        <v>2.5</v>
      </c>
      <c r="V34" s="72">
        <v>306</v>
      </c>
      <c r="W34" s="72">
        <v>36</v>
      </c>
      <c r="X34" s="72">
        <v>26.5</v>
      </c>
      <c r="Y34" s="72">
        <v>2.7</v>
      </c>
      <c r="Z34" s="72">
        <v>1.08</v>
      </c>
      <c r="AA34" s="72">
        <v>-6.9800000000000005E-4</v>
      </c>
      <c r="AB34" s="71">
        <v>4072</v>
      </c>
      <c r="AE34" s="41" t="s">
        <v>206</v>
      </c>
      <c r="AF34" s="42">
        <v>2194</v>
      </c>
      <c r="AG34" s="43">
        <v>294</v>
      </c>
      <c r="AH34" s="43">
        <v>36</v>
      </c>
      <c r="AI34" s="43">
        <v>13.4</v>
      </c>
      <c r="AJ34" s="43">
        <v>1.6</v>
      </c>
      <c r="AK34" s="43">
        <v>397</v>
      </c>
      <c r="AL34" s="43">
        <v>42</v>
      </c>
      <c r="AM34" s="43">
        <v>18.100000000000001</v>
      </c>
      <c r="AN34" s="43">
        <v>1.8</v>
      </c>
      <c r="AO34" s="43">
        <v>1.1299999999999999</v>
      </c>
      <c r="AP34" s="43">
        <v>-3.6200000000000002E-4</v>
      </c>
      <c r="AQ34" s="42">
        <v>4072</v>
      </c>
      <c r="AR34" s="24"/>
      <c r="AS34" s="23" t="s">
        <v>148</v>
      </c>
      <c r="AT34" s="24">
        <v>2272</v>
      </c>
      <c r="AU34" s="23">
        <v>397</v>
      </c>
      <c r="AV34" s="23">
        <v>42</v>
      </c>
      <c r="AW34" s="23">
        <v>17.5</v>
      </c>
      <c r="AX34" s="23">
        <v>1.7</v>
      </c>
      <c r="AY34" s="23">
        <v>490</v>
      </c>
      <c r="AZ34" s="23">
        <v>46</v>
      </c>
      <c r="BA34" s="23">
        <v>21.6</v>
      </c>
      <c r="BB34" s="23">
        <v>1.8</v>
      </c>
      <c r="BF34" s="25" t="s">
        <v>148</v>
      </c>
      <c r="BG34" s="24">
        <v>2265</v>
      </c>
      <c r="BH34" s="23">
        <v>422</v>
      </c>
      <c r="BI34" s="23">
        <v>43</v>
      </c>
      <c r="BJ34" s="23">
        <v>18.7</v>
      </c>
      <c r="BK34" s="23">
        <v>1.8</v>
      </c>
      <c r="BL34" s="23">
        <v>489</v>
      </c>
      <c r="BM34" s="23">
        <v>47</v>
      </c>
      <c r="BN34" s="23">
        <v>21.6</v>
      </c>
      <c r="BO34" s="23">
        <v>1.9</v>
      </c>
      <c r="BP34" s="23">
        <v>1.1299999999999999</v>
      </c>
      <c r="BQ34" s="23">
        <v>-3.6600000000000001E-4</v>
      </c>
      <c r="BR34" s="24">
        <v>4072</v>
      </c>
      <c r="BU34" s="25" t="s">
        <v>148</v>
      </c>
      <c r="BV34" s="24">
        <v>2310</v>
      </c>
      <c r="BW34" s="23">
        <v>330</v>
      </c>
      <c r="BX34" s="23">
        <v>38</v>
      </c>
      <c r="BY34" s="23">
        <v>14.3</v>
      </c>
      <c r="BZ34" s="23">
        <v>1.6</v>
      </c>
      <c r="CA34" s="23">
        <v>435</v>
      </c>
      <c r="CB34" s="23">
        <v>44</v>
      </c>
      <c r="CC34" s="23">
        <v>18.8</v>
      </c>
      <c r="CD34" s="23">
        <v>1.7</v>
      </c>
      <c r="CE34" s="23">
        <v>1.1299999999999999</v>
      </c>
      <c r="CF34" s="23">
        <v>-3.6499999999999998E-4</v>
      </c>
      <c r="CG34" s="24">
        <v>4072</v>
      </c>
    </row>
    <row r="35" spans="1:85" ht="15">
      <c r="A35" s="76" t="s">
        <v>208</v>
      </c>
      <c r="B35" s="78">
        <v>488</v>
      </c>
      <c r="C35" s="78">
        <v>60</v>
      </c>
      <c r="D35" s="78">
        <v>14</v>
      </c>
      <c r="E35" s="78">
        <v>12.2</v>
      </c>
      <c r="F35" s="78">
        <v>2.6</v>
      </c>
      <c r="G35" s="78">
        <v>97</v>
      </c>
      <c r="H35" s="78">
        <v>17</v>
      </c>
      <c r="I35" s="78">
        <v>19.899999999999999</v>
      </c>
      <c r="J35" s="78">
        <v>3.2</v>
      </c>
      <c r="K35" s="78">
        <v>0.77</v>
      </c>
      <c r="L35" s="78">
        <v>-1.057E-3</v>
      </c>
      <c r="M35" s="77">
        <v>4072</v>
      </c>
      <c r="P35" s="70" t="s">
        <v>208</v>
      </c>
      <c r="Q35" s="72">
        <v>509</v>
      </c>
      <c r="R35" s="72">
        <v>65</v>
      </c>
      <c r="S35" s="72">
        <v>14</v>
      </c>
      <c r="T35" s="72">
        <v>12.7</v>
      </c>
      <c r="U35" s="72">
        <v>2.6</v>
      </c>
      <c r="V35" s="72">
        <v>91</v>
      </c>
      <c r="W35" s="72">
        <v>17</v>
      </c>
      <c r="X35" s="72">
        <v>17.8</v>
      </c>
      <c r="Y35" s="72">
        <v>3</v>
      </c>
      <c r="Z35" s="72">
        <v>0.77</v>
      </c>
      <c r="AA35" s="72">
        <v>-1.057E-3</v>
      </c>
      <c r="AB35" s="71">
        <v>4072</v>
      </c>
      <c r="AE35" s="41" t="s">
        <v>207</v>
      </c>
      <c r="AF35" s="42">
        <v>1153</v>
      </c>
      <c r="AG35" s="43">
        <v>195</v>
      </c>
      <c r="AH35" s="43">
        <v>29</v>
      </c>
      <c r="AI35" s="43">
        <v>16.899999999999999</v>
      </c>
      <c r="AJ35" s="43">
        <v>2.2999999999999998</v>
      </c>
      <c r="AK35" s="43">
        <v>250</v>
      </c>
      <c r="AL35" s="43">
        <v>32</v>
      </c>
      <c r="AM35" s="43">
        <v>21.7</v>
      </c>
      <c r="AN35" s="43">
        <v>2.5</v>
      </c>
      <c r="AO35" s="43">
        <v>1.08</v>
      </c>
      <c r="AP35" s="43">
        <v>-7.0100000000000002E-4</v>
      </c>
      <c r="AQ35" s="42">
        <v>4072</v>
      </c>
      <c r="AR35" s="24"/>
      <c r="AS35" s="23" t="s">
        <v>149</v>
      </c>
      <c r="AT35" s="24">
        <v>1103</v>
      </c>
      <c r="AU35" s="23">
        <v>129</v>
      </c>
      <c r="AV35" s="23">
        <v>22</v>
      </c>
      <c r="AW35" s="23">
        <v>11.7</v>
      </c>
      <c r="AX35" s="23">
        <v>1.9</v>
      </c>
      <c r="AY35" s="23">
        <v>194</v>
      </c>
      <c r="AZ35" s="23">
        <v>27</v>
      </c>
      <c r="BA35" s="23">
        <v>17.600000000000001</v>
      </c>
      <c r="BB35" s="23">
        <v>2.2000000000000002</v>
      </c>
      <c r="BF35" s="25" t="s">
        <v>149</v>
      </c>
      <c r="BG35" s="24">
        <v>1118</v>
      </c>
      <c r="BH35" s="23">
        <v>182</v>
      </c>
      <c r="BI35" s="23">
        <v>28</v>
      </c>
      <c r="BJ35" s="23">
        <v>16.3</v>
      </c>
      <c r="BK35" s="23">
        <v>2.2999999999999998</v>
      </c>
      <c r="BL35" s="23">
        <v>234</v>
      </c>
      <c r="BM35" s="23">
        <v>31</v>
      </c>
      <c r="BN35" s="23">
        <v>20.9</v>
      </c>
      <c r="BO35" s="23">
        <v>2.6</v>
      </c>
      <c r="BP35" s="23">
        <v>1.08</v>
      </c>
      <c r="BQ35" s="23">
        <v>-7.1299999999999998E-4</v>
      </c>
      <c r="BR35" s="24">
        <v>4072</v>
      </c>
      <c r="BU35" s="25" t="s">
        <v>149</v>
      </c>
      <c r="BV35" s="24">
        <v>1153</v>
      </c>
      <c r="BW35" s="23">
        <v>174</v>
      </c>
      <c r="BX35" s="23">
        <v>27</v>
      </c>
      <c r="BY35" s="23">
        <v>15.1</v>
      </c>
      <c r="BZ35" s="23">
        <v>2.2000000000000002</v>
      </c>
      <c r="CA35" s="23">
        <v>218</v>
      </c>
      <c r="CB35" s="23">
        <v>30</v>
      </c>
      <c r="CC35" s="23">
        <v>18.899999999999999</v>
      </c>
      <c r="CD35" s="23">
        <v>2.4</v>
      </c>
      <c r="CE35" s="23">
        <v>1.08</v>
      </c>
      <c r="CF35" s="23">
        <v>-7.0799999999999997E-4</v>
      </c>
      <c r="CG35" s="24">
        <v>4072</v>
      </c>
    </row>
    <row r="36" spans="1:85" ht="15">
      <c r="A36" s="76" t="s">
        <v>209</v>
      </c>
      <c r="B36" s="78">
        <v>510</v>
      </c>
      <c r="C36" s="78">
        <v>75</v>
      </c>
      <c r="D36" s="78">
        <v>15</v>
      </c>
      <c r="E36" s="78">
        <v>14.8</v>
      </c>
      <c r="F36" s="78">
        <v>2.7</v>
      </c>
      <c r="G36" s="78">
        <v>105</v>
      </c>
      <c r="H36" s="78">
        <v>17</v>
      </c>
      <c r="I36" s="78">
        <v>20.5</v>
      </c>
      <c r="J36" s="78">
        <v>3.1</v>
      </c>
      <c r="K36" s="78">
        <v>0.73</v>
      </c>
      <c r="L36" s="78">
        <v>-1.0790000000000001E-3</v>
      </c>
      <c r="M36" s="77">
        <v>4072</v>
      </c>
      <c r="P36" s="70" t="s">
        <v>209</v>
      </c>
      <c r="Q36" s="72">
        <v>489</v>
      </c>
      <c r="R36" s="72">
        <v>84</v>
      </c>
      <c r="S36" s="72">
        <v>16</v>
      </c>
      <c r="T36" s="72">
        <v>17.2</v>
      </c>
      <c r="U36" s="72">
        <v>2.9</v>
      </c>
      <c r="V36" s="72">
        <v>116</v>
      </c>
      <c r="W36" s="72">
        <v>18</v>
      </c>
      <c r="X36" s="72">
        <v>23.7</v>
      </c>
      <c r="Y36" s="72">
        <v>3.3</v>
      </c>
      <c r="Z36" s="72">
        <v>0.73</v>
      </c>
      <c r="AA36" s="72">
        <v>-1.0790000000000001E-3</v>
      </c>
      <c r="AB36" s="71">
        <v>4072</v>
      </c>
      <c r="AE36" s="41" t="s">
        <v>208</v>
      </c>
      <c r="AF36" s="43">
        <v>495</v>
      </c>
      <c r="AG36" s="43">
        <v>52</v>
      </c>
      <c r="AH36" s="43">
        <v>13</v>
      </c>
      <c r="AI36" s="43">
        <v>10.5</v>
      </c>
      <c r="AJ36" s="43">
        <v>2.4</v>
      </c>
      <c r="AK36" s="43">
        <v>59</v>
      </c>
      <c r="AL36" s="43">
        <v>14</v>
      </c>
      <c r="AM36" s="43">
        <v>12</v>
      </c>
      <c r="AN36" s="43">
        <v>2.6</v>
      </c>
      <c r="AO36" s="43">
        <v>0.77</v>
      </c>
      <c r="AP36" s="43">
        <v>-1.0629999999999999E-3</v>
      </c>
      <c r="AQ36" s="42">
        <v>4072</v>
      </c>
      <c r="AR36" s="24"/>
      <c r="AS36" s="23" t="s">
        <v>150</v>
      </c>
      <c r="AT36" s="23">
        <v>503</v>
      </c>
      <c r="AU36" s="23">
        <v>60</v>
      </c>
      <c r="AV36" s="23">
        <v>11</v>
      </c>
      <c r="AW36" s="23">
        <v>12</v>
      </c>
      <c r="AX36" s="23">
        <v>2.1</v>
      </c>
      <c r="AY36" s="23">
        <v>86</v>
      </c>
      <c r="AZ36" s="23">
        <v>13</v>
      </c>
      <c r="BA36" s="23">
        <v>17.2</v>
      </c>
      <c r="BB36" s="23">
        <v>2.4</v>
      </c>
      <c r="BF36" s="25" t="s">
        <v>150</v>
      </c>
      <c r="BG36" s="23">
        <v>479</v>
      </c>
      <c r="BH36" s="23">
        <v>53</v>
      </c>
      <c r="BI36" s="23">
        <v>13</v>
      </c>
      <c r="BJ36" s="23">
        <v>11.1</v>
      </c>
      <c r="BK36" s="23">
        <v>2.5</v>
      </c>
      <c r="BL36" s="23">
        <v>82</v>
      </c>
      <c r="BM36" s="23">
        <v>16</v>
      </c>
      <c r="BN36" s="23">
        <v>17.100000000000001</v>
      </c>
      <c r="BO36" s="23">
        <v>3</v>
      </c>
      <c r="BP36" s="23">
        <v>0.77</v>
      </c>
      <c r="BQ36" s="23">
        <v>-1.077E-3</v>
      </c>
      <c r="BR36" s="24">
        <v>4072</v>
      </c>
      <c r="BU36" s="25" t="s">
        <v>150</v>
      </c>
      <c r="BV36" s="23">
        <v>468</v>
      </c>
      <c r="BW36" s="23">
        <v>57</v>
      </c>
      <c r="BX36" s="23">
        <v>13</v>
      </c>
      <c r="BY36" s="23">
        <v>12.3</v>
      </c>
      <c r="BZ36" s="23">
        <v>2.7</v>
      </c>
      <c r="CA36" s="23">
        <v>84</v>
      </c>
      <c r="CB36" s="23">
        <v>16</v>
      </c>
      <c r="CC36" s="23">
        <v>17.899999999999999</v>
      </c>
      <c r="CD36" s="23">
        <v>3.1</v>
      </c>
      <c r="CE36" s="23">
        <v>0.77</v>
      </c>
      <c r="CF36" s="23">
        <v>-1.072E-3</v>
      </c>
      <c r="CG36" s="24">
        <v>4072</v>
      </c>
    </row>
    <row r="37" spans="1:85" ht="15">
      <c r="A37" s="76" t="s">
        <v>210</v>
      </c>
      <c r="B37" s="78">
        <v>720</v>
      </c>
      <c r="C37" s="78">
        <v>143</v>
      </c>
      <c r="D37" s="78">
        <v>24</v>
      </c>
      <c r="E37" s="78">
        <v>19.8</v>
      </c>
      <c r="F37" s="78">
        <v>3.1</v>
      </c>
      <c r="G37" s="78">
        <v>170</v>
      </c>
      <c r="H37" s="78">
        <v>26</v>
      </c>
      <c r="I37" s="78">
        <v>23.6</v>
      </c>
      <c r="J37" s="78">
        <v>3.3</v>
      </c>
      <c r="K37" s="78">
        <v>1.05</v>
      </c>
      <c r="L37" s="78">
        <v>-1.0150000000000001E-3</v>
      </c>
      <c r="M37" s="77">
        <v>4072</v>
      </c>
      <c r="P37" s="70" t="s">
        <v>210</v>
      </c>
      <c r="Q37" s="72">
        <v>692</v>
      </c>
      <c r="R37" s="72">
        <v>144</v>
      </c>
      <c r="S37" s="72">
        <v>24</v>
      </c>
      <c r="T37" s="72">
        <v>20.8</v>
      </c>
      <c r="U37" s="72">
        <v>3.2</v>
      </c>
      <c r="V37" s="72">
        <v>177</v>
      </c>
      <c r="W37" s="72">
        <v>27</v>
      </c>
      <c r="X37" s="72">
        <v>25.6</v>
      </c>
      <c r="Y37" s="72">
        <v>3.4</v>
      </c>
      <c r="Z37" s="72">
        <v>1.05</v>
      </c>
      <c r="AA37" s="72">
        <v>-1.0150000000000001E-3</v>
      </c>
      <c r="AB37" s="71">
        <v>4072</v>
      </c>
      <c r="AE37" s="41" t="s">
        <v>209</v>
      </c>
      <c r="AF37" s="43">
        <v>487</v>
      </c>
      <c r="AG37" s="43">
        <v>66</v>
      </c>
      <c r="AH37" s="43">
        <v>14</v>
      </c>
      <c r="AI37" s="43">
        <v>13.5</v>
      </c>
      <c r="AJ37" s="43">
        <v>2.7</v>
      </c>
      <c r="AK37" s="43">
        <v>91</v>
      </c>
      <c r="AL37" s="43">
        <v>16</v>
      </c>
      <c r="AM37" s="43">
        <v>18.600000000000001</v>
      </c>
      <c r="AN37" s="43">
        <v>3</v>
      </c>
      <c r="AO37" s="43">
        <v>0.73</v>
      </c>
      <c r="AP37" s="43">
        <v>-1.0889999999999999E-3</v>
      </c>
      <c r="AQ37" s="42">
        <v>4072</v>
      </c>
      <c r="AR37" s="24"/>
      <c r="AS37" s="23" t="s">
        <v>151</v>
      </c>
      <c r="AT37" s="23">
        <v>511</v>
      </c>
      <c r="AU37" s="23">
        <v>63</v>
      </c>
      <c r="AV37" s="23">
        <v>11</v>
      </c>
      <c r="AW37" s="23">
        <v>12.3</v>
      </c>
      <c r="AX37" s="23">
        <v>2</v>
      </c>
      <c r="AY37" s="23">
        <v>77</v>
      </c>
      <c r="AZ37" s="23">
        <v>12</v>
      </c>
      <c r="BA37" s="23">
        <v>15.2</v>
      </c>
      <c r="BB37" s="23">
        <v>2.2000000000000002</v>
      </c>
      <c r="BF37" s="25" t="s">
        <v>151</v>
      </c>
      <c r="BG37" s="23">
        <v>483</v>
      </c>
      <c r="BH37" s="23">
        <v>65</v>
      </c>
      <c r="BI37" s="23">
        <v>14</v>
      </c>
      <c r="BJ37" s="23">
        <v>13.5</v>
      </c>
      <c r="BK37" s="23">
        <v>2.7</v>
      </c>
      <c r="BL37" s="23">
        <v>85</v>
      </c>
      <c r="BM37" s="23">
        <v>16</v>
      </c>
      <c r="BN37" s="23">
        <v>17.5</v>
      </c>
      <c r="BO37" s="23">
        <v>3</v>
      </c>
      <c r="BP37" s="23">
        <v>0.73</v>
      </c>
      <c r="BQ37" s="23">
        <v>-1.109E-3</v>
      </c>
      <c r="BR37" s="24">
        <v>4072</v>
      </c>
      <c r="BU37" s="25" t="s">
        <v>151</v>
      </c>
      <c r="BV37" s="23">
        <v>480</v>
      </c>
      <c r="BW37" s="23">
        <v>73</v>
      </c>
      <c r="BX37" s="23">
        <v>15</v>
      </c>
      <c r="BY37" s="23">
        <v>15.2</v>
      </c>
      <c r="BZ37" s="23">
        <v>2.8</v>
      </c>
      <c r="CA37" s="23">
        <v>91</v>
      </c>
      <c r="CB37" s="23">
        <v>16</v>
      </c>
      <c r="CC37" s="23">
        <v>19</v>
      </c>
      <c r="CD37" s="23">
        <v>3.1</v>
      </c>
      <c r="CE37" s="23">
        <v>0.73</v>
      </c>
      <c r="CF37" s="23">
        <v>-1.1039999999999999E-3</v>
      </c>
      <c r="CG37" s="24">
        <v>4072</v>
      </c>
    </row>
    <row r="38" spans="1:85" ht="15">
      <c r="A38" s="76" t="s">
        <v>211</v>
      </c>
      <c r="B38" s="78">
        <v>834</v>
      </c>
      <c r="C38" s="78">
        <v>146</v>
      </c>
      <c r="D38" s="78">
        <v>25</v>
      </c>
      <c r="E38" s="78">
        <v>17.600000000000001</v>
      </c>
      <c r="F38" s="78">
        <v>2.7</v>
      </c>
      <c r="G38" s="78">
        <v>212</v>
      </c>
      <c r="H38" s="78">
        <v>29</v>
      </c>
      <c r="I38" s="78">
        <v>25.4</v>
      </c>
      <c r="J38" s="78">
        <v>3.1</v>
      </c>
      <c r="K38" s="78">
        <v>1.05</v>
      </c>
      <c r="L38" s="78">
        <v>-9.8499999999999998E-4</v>
      </c>
      <c r="M38" s="77">
        <v>4072</v>
      </c>
      <c r="P38" s="70" t="s">
        <v>211</v>
      </c>
      <c r="Q38" s="72">
        <v>816</v>
      </c>
      <c r="R38" s="72">
        <v>195</v>
      </c>
      <c r="S38" s="72">
        <v>28</v>
      </c>
      <c r="T38" s="72">
        <v>23.9</v>
      </c>
      <c r="U38" s="72">
        <v>3.1</v>
      </c>
      <c r="V38" s="72">
        <v>257</v>
      </c>
      <c r="W38" s="72">
        <v>32</v>
      </c>
      <c r="X38" s="72">
        <v>31.5</v>
      </c>
      <c r="Y38" s="72">
        <v>3.4</v>
      </c>
      <c r="Z38" s="72">
        <v>1.05</v>
      </c>
      <c r="AA38" s="72">
        <v>-9.8499999999999998E-4</v>
      </c>
      <c r="AB38" s="71">
        <v>4072</v>
      </c>
      <c r="AE38" s="41" t="s">
        <v>210</v>
      </c>
      <c r="AF38" s="43">
        <v>737</v>
      </c>
      <c r="AG38" s="43">
        <v>145</v>
      </c>
      <c r="AH38" s="43">
        <v>25</v>
      </c>
      <c r="AI38" s="43">
        <v>19.7</v>
      </c>
      <c r="AJ38" s="43">
        <v>3</v>
      </c>
      <c r="AK38" s="43">
        <v>203</v>
      </c>
      <c r="AL38" s="43">
        <v>29</v>
      </c>
      <c r="AM38" s="43">
        <v>27.5</v>
      </c>
      <c r="AN38" s="43">
        <v>3.4</v>
      </c>
      <c r="AO38" s="43">
        <v>1.05</v>
      </c>
      <c r="AP38" s="43">
        <v>-1.024E-3</v>
      </c>
      <c r="AQ38" s="42">
        <v>4072</v>
      </c>
      <c r="AR38" s="24"/>
      <c r="AS38" s="23" t="s">
        <v>152</v>
      </c>
      <c r="AT38" s="23">
        <v>745</v>
      </c>
      <c r="AU38" s="23">
        <v>130</v>
      </c>
      <c r="AV38" s="23">
        <v>21</v>
      </c>
      <c r="AW38" s="23">
        <v>17.5</v>
      </c>
      <c r="AX38" s="23">
        <v>2.5</v>
      </c>
      <c r="AY38" s="23">
        <v>174</v>
      </c>
      <c r="AZ38" s="23">
        <v>24</v>
      </c>
      <c r="BA38" s="23">
        <v>23.4</v>
      </c>
      <c r="BB38" s="23">
        <v>2.8</v>
      </c>
      <c r="BF38" s="25" t="s">
        <v>152</v>
      </c>
      <c r="BG38" s="23">
        <v>718</v>
      </c>
      <c r="BH38" s="23">
        <v>154</v>
      </c>
      <c r="BI38" s="23">
        <v>25</v>
      </c>
      <c r="BJ38" s="23">
        <v>21.5</v>
      </c>
      <c r="BK38" s="23">
        <v>3.2</v>
      </c>
      <c r="BL38" s="23">
        <v>190</v>
      </c>
      <c r="BM38" s="23">
        <v>28</v>
      </c>
      <c r="BN38" s="23">
        <v>26.5</v>
      </c>
      <c r="BO38" s="23">
        <v>3.4</v>
      </c>
      <c r="BP38" s="23">
        <v>1.05</v>
      </c>
      <c r="BQ38" s="23">
        <v>-1.0480000000000001E-3</v>
      </c>
      <c r="BR38" s="24">
        <v>4072</v>
      </c>
      <c r="BU38" s="25" t="s">
        <v>152</v>
      </c>
      <c r="BV38" s="23">
        <v>714</v>
      </c>
      <c r="BW38" s="23">
        <v>140</v>
      </c>
      <c r="BX38" s="23">
        <v>24</v>
      </c>
      <c r="BY38" s="23">
        <v>19.7</v>
      </c>
      <c r="BZ38" s="23">
        <v>3.1</v>
      </c>
      <c r="CA38" s="23">
        <v>173</v>
      </c>
      <c r="CB38" s="23">
        <v>27</v>
      </c>
      <c r="CC38" s="23">
        <v>24.2</v>
      </c>
      <c r="CD38" s="23">
        <v>3.3</v>
      </c>
      <c r="CE38" s="23">
        <v>1.05</v>
      </c>
      <c r="CF38" s="23">
        <v>-1.0399999999999999E-3</v>
      </c>
      <c r="CG38" s="24">
        <v>4072</v>
      </c>
    </row>
    <row r="39" spans="1:85" ht="15">
      <c r="A39" s="76" t="s">
        <v>212</v>
      </c>
      <c r="B39" s="78">
        <v>200</v>
      </c>
      <c r="C39" s="78">
        <v>25</v>
      </c>
      <c r="D39" s="78">
        <v>6</v>
      </c>
      <c r="E39" s="78">
        <v>12.3</v>
      </c>
      <c r="F39" s="78">
        <v>2.9</v>
      </c>
      <c r="G39" s="78">
        <v>37</v>
      </c>
      <c r="H39" s="78">
        <v>8</v>
      </c>
      <c r="I39" s="78">
        <v>18.5</v>
      </c>
      <c r="J39" s="78">
        <v>3.5</v>
      </c>
      <c r="K39" s="78">
        <v>0.39</v>
      </c>
      <c r="L39" s="78">
        <v>-1.2210000000000001E-3</v>
      </c>
      <c r="M39" s="77">
        <v>4072</v>
      </c>
      <c r="P39" s="70" t="s">
        <v>212</v>
      </c>
      <c r="Q39" s="72">
        <v>203</v>
      </c>
      <c r="R39" s="72">
        <v>31</v>
      </c>
      <c r="S39" s="72">
        <v>7</v>
      </c>
      <c r="T39" s="72">
        <v>15.3</v>
      </c>
      <c r="U39" s="72">
        <v>3.2</v>
      </c>
      <c r="V39" s="72">
        <v>40</v>
      </c>
      <c r="W39" s="72">
        <v>8</v>
      </c>
      <c r="X39" s="72">
        <v>19.7</v>
      </c>
      <c r="Y39" s="72">
        <v>3.5</v>
      </c>
      <c r="Z39" s="72">
        <v>0.39</v>
      </c>
      <c r="AA39" s="72">
        <v>-1.2210000000000001E-3</v>
      </c>
      <c r="AB39" s="71">
        <v>4072</v>
      </c>
      <c r="AE39" s="41" t="s">
        <v>211</v>
      </c>
      <c r="AF39" s="43">
        <v>770</v>
      </c>
      <c r="AG39" s="43">
        <v>155</v>
      </c>
      <c r="AH39" s="43">
        <v>25</v>
      </c>
      <c r="AI39" s="43">
        <v>20.2</v>
      </c>
      <c r="AJ39" s="43">
        <v>3</v>
      </c>
      <c r="AK39" s="43">
        <v>195</v>
      </c>
      <c r="AL39" s="43">
        <v>28</v>
      </c>
      <c r="AM39" s="43">
        <v>25.4</v>
      </c>
      <c r="AN39" s="43">
        <v>3.2</v>
      </c>
      <c r="AO39" s="43">
        <v>1.05</v>
      </c>
      <c r="AP39" s="43">
        <v>-1.013E-3</v>
      </c>
      <c r="AQ39" s="42">
        <v>4072</v>
      </c>
      <c r="AR39" s="24"/>
      <c r="AS39" s="23" t="s">
        <v>153</v>
      </c>
      <c r="AT39" s="23">
        <v>864</v>
      </c>
      <c r="AU39" s="23">
        <v>196</v>
      </c>
      <c r="AV39" s="23">
        <v>28</v>
      </c>
      <c r="AW39" s="23">
        <v>22.7</v>
      </c>
      <c r="AX39" s="23">
        <v>2.9</v>
      </c>
      <c r="AY39" s="23">
        <v>264</v>
      </c>
      <c r="AZ39" s="23">
        <v>33</v>
      </c>
      <c r="BA39" s="23">
        <v>30.5</v>
      </c>
      <c r="BB39" s="23">
        <v>3.2</v>
      </c>
      <c r="BF39" s="25" t="s">
        <v>153</v>
      </c>
      <c r="BG39" s="23">
        <v>797</v>
      </c>
      <c r="BH39" s="23">
        <v>138</v>
      </c>
      <c r="BI39" s="23">
        <v>24</v>
      </c>
      <c r="BJ39" s="23">
        <v>17.3</v>
      </c>
      <c r="BK39" s="23">
        <v>2.8</v>
      </c>
      <c r="BL39" s="23">
        <v>180</v>
      </c>
      <c r="BM39" s="23">
        <v>27</v>
      </c>
      <c r="BN39" s="23">
        <v>22.6</v>
      </c>
      <c r="BO39" s="23">
        <v>3.1</v>
      </c>
      <c r="BP39" s="23">
        <v>1.05</v>
      </c>
      <c r="BQ39" s="23">
        <v>-9.68E-4</v>
      </c>
      <c r="BR39" s="24">
        <v>4072</v>
      </c>
      <c r="BU39" s="25" t="s">
        <v>153</v>
      </c>
      <c r="BV39" s="23">
        <v>718</v>
      </c>
      <c r="BW39" s="23">
        <v>157</v>
      </c>
      <c r="BX39" s="23">
        <v>25</v>
      </c>
      <c r="BY39" s="23">
        <v>21.8</v>
      </c>
      <c r="BZ39" s="23">
        <v>3.2</v>
      </c>
      <c r="CA39" s="23">
        <v>188</v>
      </c>
      <c r="CB39" s="23">
        <v>28</v>
      </c>
      <c r="CC39" s="23">
        <v>26.1</v>
      </c>
      <c r="CD39" s="23">
        <v>3.4</v>
      </c>
      <c r="CE39" s="23">
        <v>1.05</v>
      </c>
      <c r="CF39" s="23">
        <v>-1.044E-3</v>
      </c>
      <c r="CG39" s="24">
        <v>4072</v>
      </c>
    </row>
    <row r="40" spans="1:85" ht="15">
      <c r="A40" s="76" t="s">
        <v>213</v>
      </c>
      <c r="B40" s="78">
        <v>970</v>
      </c>
      <c r="C40" s="78">
        <v>119</v>
      </c>
      <c r="D40" s="78">
        <v>23</v>
      </c>
      <c r="E40" s="78">
        <v>12.2</v>
      </c>
      <c r="F40" s="78">
        <v>2.2999999999999998</v>
      </c>
      <c r="G40" s="78">
        <v>149</v>
      </c>
      <c r="H40" s="78">
        <v>26</v>
      </c>
      <c r="I40" s="78">
        <v>15.4</v>
      </c>
      <c r="J40" s="78">
        <v>2.5</v>
      </c>
      <c r="K40" s="78">
        <v>1.1299999999999999</v>
      </c>
      <c r="L40" s="78">
        <v>-8.2899999999999998E-4</v>
      </c>
      <c r="M40" s="77">
        <v>4072</v>
      </c>
      <c r="P40" s="70" t="s">
        <v>213</v>
      </c>
      <c r="Q40" s="72">
        <v>947</v>
      </c>
      <c r="R40" s="72">
        <v>88</v>
      </c>
      <c r="S40" s="72">
        <v>20</v>
      </c>
      <c r="T40" s="72">
        <v>9.3000000000000007</v>
      </c>
      <c r="U40" s="72">
        <v>2</v>
      </c>
      <c r="V40" s="72">
        <v>144</v>
      </c>
      <c r="W40" s="72">
        <v>25</v>
      </c>
      <c r="X40" s="72">
        <v>15.3</v>
      </c>
      <c r="Y40" s="72">
        <v>2.5</v>
      </c>
      <c r="Z40" s="72">
        <v>1.1299999999999999</v>
      </c>
      <c r="AA40" s="72">
        <v>-8.2899999999999998E-4</v>
      </c>
      <c r="AB40" s="71">
        <v>4072</v>
      </c>
      <c r="AE40" s="41" t="s">
        <v>212</v>
      </c>
      <c r="AF40" s="43">
        <v>204</v>
      </c>
      <c r="AG40" s="43">
        <v>26</v>
      </c>
      <c r="AH40" s="43">
        <v>6</v>
      </c>
      <c r="AI40" s="43">
        <v>12.8</v>
      </c>
      <c r="AJ40" s="43">
        <v>2.9</v>
      </c>
      <c r="AK40" s="43">
        <v>33</v>
      </c>
      <c r="AL40" s="43">
        <v>7</v>
      </c>
      <c r="AM40" s="43">
        <v>16.399999999999999</v>
      </c>
      <c r="AN40" s="43">
        <v>3.3</v>
      </c>
      <c r="AO40" s="43">
        <v>0.39</v>
      </c>
      <c r="AP40" s="43">
        <v>-1.219E-3</v>
      </c>
      <c r="AQ40" s="42">
        <v>4072</v>
      </c>
      <c r="AR40" s="24"/>
      <c r="AS40" s="23" t="s">
        <v>154</v>
      </c>
      <c r="AT40" s="23">
        <v>214</v>
      </c>
      <c r="AU40" s="23">
        <v>30</v>
      </c>
      <c r="AV40" s="23">
        <v>5</v>
      </c>
      <c r="AW40" s="23">
        <v>13.8</v>
      </c>
      <c r="AX40" s="23">
        <v>2.1</v>
      </c>
      <c r="AY40" s="23">
        <v>44</v>
      </c>
      <c r="AZ40" s="23">
        <v>6</v>
      </c>
      <c r="BA40" s="23">
        <v>20.3</v>
      </c>
      <c r="BB40" s="23">
        <v>2.5</v>
      </c>
      <c r="BF40" s="25" t="s">
        <v>154</v>
      </c>
      <c r="BG40" s="23">
        <v>211</v>
      </c>
      <c r="BH40" s="23">
        <v>26</v>
      </c>
      <c r="BI40" s="23">
        <v>6</v>
      </c>
      <c r="BJ40" s="23">
        <v>12.2</v>
      </c>
      <c r="BK40" s="23">
        <v>2.8</v>
      </c>
      <c r="BL40" s="23">
        <v>32</v>
      </c>
      <c r="BM40" s="23">
        <v>7</v>
      </c>
      <c r="BN40" s="23">
        <v>15.3</v>
      </c>
      <c r="BO40" s="23">
        <v>3.1</v>
      </c>
      <c r="BP40" s="23">
        <v>0.39</v>
      </c>
      <c r="BQ40" s="23">
        <v>-1.2179999999999999E-3</v>
      </c>
      <c r="BR40" s="24">
        <v>4072</v>
      </c>
      <c r="BU40" s="25" t="s">
        <v>154</v>
      </c>
      <c r="BV40" s="23">
        <v>201</v>
      </c>
      <c r="BW40" s="23">
        <v>29</v>
      </c>
      <c r="BX40" s="23">
        <v>7</v>
      </c>
      <c r="BY40" s="23">
        <v>14.6</v>
      </c>
      <c r="BZ40" s="23">
        <v>3.1</v>
      </c>
      <c r="CA40" s="23">
        <v>41</v>
      </c>
      <c r="CB40" s="23">
        <v>8</v>
      </c>
      <c r="CC40" s="23">
        <v>20.5</v>
      </c>
      <c r="CD40" s="23">
        <v>3.6</v>
      </c>
      <c r="CE40" s="23">
        <v>0.39</v>
      </c>
      <c r="CF40" s="23">
        <v>-1.2149999999999999E-3</v>
      </c>
      <c r="CG40" s="24">
        <v>4072</v>
      </c>
    </row>
    <row r="41" spans="1:85" ht="15">
      <c r="A41" s="76" t="s">
        <v>214</v>
      </c>
      <c r="B41" s="77">
        <v>1083</v>
      </c>
      <c r="C41" s="78">
        <v>170</v>
      </c>
      <c r="D41" s="78">
        <v>27</v>
      </c>
      <c r="E41" s="78">
        <v>15.7</v>
      </c>
      <c r="F41" s="78">
        <v>2.2999999999999998</v>
      </c>
      <c r="G41" s="78">
        <v>228</v>
      </c>
      <c r="H41" s="78">
        <v>31</v>
      </c>
      <c r="I41" s="78">
        <v>21</v>
      </c>
      <c r="J41" s="78">
        <v>2.6</v>
      </c>
      <c r="K41" s="78">
        <v>1.06</v>
      </c>
      <c r="L41" s="78">
        <v>-6.7199999999999996E-4</v>
      </c>
      <c r="M41" s="77">
        <v>4072</v>
      </c>
      <c r="P41" s="70" t="s">
        <v>214</v>
      </c>
      <c r="Q41" s="71">
        <v>1090</v>
      </c>
      <c r="R41" s="72">
        <v>198</v>
      </c>
      <c r="S41" s="72">
        <v>29</v>
      </c>
      <c r="T41" s="72">
        <v>18.100000000000001</v>
      </c>
      <c r="U41" s="72">
        <v>2.4</v>
      </c>
      <c r="V41" s="72">
        <v>230</v>
      </c>
      <c r="W41" s="72">
        <v>31</v>
      </c>
      <c r="X41" s="72">
        <v>21.1</v>
      </c>
      <c r="Y41" s="72">
        <v>2.6</v>
      </c>
      <c r="Z41" s="72">
        <v>1.06</v>
      </c>
      <c r="AA41" s="72">
        <v>-6.7199999999999996E-4</v>
      </c>
      <c r="AB41" s="71">
        <v>4072</v>
      </c>
      <c r="AE41" s="41" t="s">
        <v>213</v>
      </c>
      <c r="AF41" s="43">
        <v>999</v>
      </c>
      <c r="AG41" s="43">
        <v>103</v>
      </c>
      <c r="AH41" s="43">
        <v>22</v>
      </c>
      <c r="AI41" s="43">
        <v>10.3</v>
      </c>
      <c r="AJ41" s="43">
        <v>2.1</v>
      </c>
      <c r="AK41" s="43">
        <v>119</v>
      </c>
      <c r="AL41" s="43">
        <v>23</v>
      </c>
      <c r="AM41" s="43">
        <v>11.9</v>
      </c>
      <c r="AN41" s="43">
        <v>2.2000000000000002</v>
      </c>
      <c r="AO41" s="43">
        <v>1.1299999999999999</v>
      </c>
      <c r="AP41" s="43">
        <v>-8.3100000000000003E-4</v>
      </c>
      <c r="AQ41" s="42">
        <v>4072</v>
      </c>
      <c r="AR41" s="24"/>
      <c r="AS41" s="23" t="s">
        <v>155</v>
      </c>
      <c r="AT41" s="24">
        <v>1014</v>
      </c>
      <c r="AU41" s="23">
        <v>94</v>
      </c>
      <c r="AV41" s="23">
        <v>19</v>
      </c>
      <c r="AW41" s="23">
        <v>9.3000000000000007</v>
      </c>
      <c r="AX41" s="23">
        <v>1.7</v>
      </c>
      <c r="AY41" s="23">
        <v>126</v>
      </c>
      <c r="AZ41" s="23">
        <v>21</v>
      </c>
      <c r="BA41" s="23">
        <v>12.4</v>
      </c>
      <c r="BB41" s="23">
        <v>2</v>
      </c>
      <c r="BF41" s="25" t="s">
        <v>155</v>
      </c>
      <c r="BG41" s="23">
        <v>963</v>
      </c>
      <c r="BH41" s="23">
        <v>114</v>
      </c>
      <c r="BI41" s="23">
        <v>23</v>
      </c>
      <c r="BJ41" s="23">
        <v>11.8</v>
      </c>
      <c r="BK41" s="23">
        <v>2.2000000000000002</v>
      </c>
      <c r="BL41" s="23">
        <v>144</v>
      </c>
      <c r="BM41" s="23">
        <v>25</v>
      </c>
      <c r="BN41" s="23">
        <v>14.9</v>
      </c>
      <c r="BO41" s="23">
        <v>2.5</v>
      </c>
      <c r="BP41" s="23">
        <v>1.1299999999999999</v>
      </c>
      <c r="BQ41" s="23">
        <v>-8.3799999999999999E-4</v>
      </c>
      <c r="BR41" s="24">
        <v>4072</v>
      </c>
      <c r="BU41" s="25" t="s">
        <v>155</v>
      </c>
      <c r="BV41" s="23">
        <v>975</v>
      </c>
      <c r="BW41" s="23">
        <v>110</v>
      </c>
      <c r="BX41" s="23">
        <v>22</v>
      </c>
      <c r="BY41" s="23">
        <v>11.3</v>
      </c>
      <c r="BZ41" s="23">
        <v>2.2000000000000002</v>
      </c>
      <c r="CA41" s="23">
        <v>146</v>
      </c>
      <c r="CB41" s="23">
        <v>26</v>
      </c>
      <c r="CC41" s="23">
        <v>15</v>
      </c>
      <c r="CD41" s="23">
        <v>2.5</v>
      </c>
      <c r="CE41" s="23">
        <v>1.1299999999999999</v>
      </c>
      <c r="CF41" s="23">
        <v>-8.3199999999999995E-4</v>
      </c>
      <c r="CG41" s="24">
        <v>4072</v>
      </c>
    </row>
    <row r="42" spans="1:85" ht="15">
      <c r="A42" s="76" t="s">
        <v>215</v>
      </c>
      <c r="B42" s="77">
        <v>1716</v>
      </c>
      <c r="C42" s="78">
        <v>330</v>
      </c>
      <c r="D42" s="78">
        <v>38</v>
      </c>
      <c r="E42" s="78">
        <v>19.2</v>
      </c>
      <c r="F42" s="78">
        <v>2</v>
      </c>
      <c r="G42" s="78">
        <v>405</v>
      </c>
      <c r="H42" s="78">
        <v>42</v>
      </c>
      <c r="I42" s="78">
        <v>23.6</v>
      </c>
      <c r="J42" s="78">
        <v>2.2000000000000002</v>
      </c>
      <c r="K42" s="78">
        <v>1.0900000000000001</v>
      </c>
      <c r="L42" s="78">
        <v>-4.5100000000000001E-4</v>
      </c>
      <c r="M42" s="77">
        <v>4072</v>
      </c>
      <c r="P42" s="70" t="s">
        <v>215</v>
      </c>
      <c r="Q42" s="71">
        <v>1773</v>
      </c>
      <c r="R42" s="72">
        <v>329</v>
      </c>
      <c r="S42" s="72">
        <v>38</v>
      </c>
      <c r="T42" s="72">
        <v>18.600000000000001</v>
      </c>
      <c r="U42" s="72">
        <v>1.9</v>
      </c>
      <c r="V42" s="72">
        <v>422</v>
      </c>
      <c r="W42" s="72">
        <v>42</v>
      </c>
      <c r="X42" s="72">
        <v>23.8</v>
      </c>
      <c r="Y42" s="72">
        <v>2.1</v>
      </c>
      <c r="Z42" s="72">
        <v>1.0900000000000001</v>
      </c>
      <c r="AA42" s="72">
        <v>-4.5100000000000001E-4</v>
      </c>
      <c r="AB42" s="71">
        <v>4072</v>
      </c>
      <c r="AE42" s="41" t="s">
        <v>214</v>
      </c>
      <c r="AF42" s="42">
        <v>1052</v>
      </c>
      <c r="AG42" s="43">
        <v>157</v>
      </c>
      <c r="AH42" s="43">
        <v>26</v>
      </c>
      <c r="AI42" s="43">
        <v>15</v>
      </c>
      <c r="AJ42" s="43">
        <v>2.2999999999999998</v>
      </c>
      <c r="AK42" s="43">
        <v>199</v>
      </c>
      <c r="AL42" s="43">
        <v>29</v>
      </c>
      <c r="AM42" s="43">
        <v>18.899999999999999</v>
      </c>
      <c r="AN42" s="43">
        <v>2.5</v>
      </c>
      <c r="AO42" s="43">
        <v>1.06</v>
      </c>
      <c r="AP42" s="43">
        <v>-6.78E-4</v>
      </c>
      <c r="AQ42" s="42">
        <v>4072</v>
      </c>
      <c r="AR42" s="24"/>
      <c r="AS42" s="23" t="s">
        <v>156</v>
      </c>
      <c r="AT42" s="24">
        <v>1098</v>
      </c>
      <c r="AU42" s="23">
        <v>120</v>
      </c>
      <c r="AV42" s="23">
        <v>21</v>
      </c>
      <c r="AW42" s="23">
        <v>10.9</v>
      </c>
      <c r="AX42" s="23">
        <v>1.8</v>
      </c>
      <c r="AY42" s="23">
        <v>179</v>
      </c>
      <c r="AZ42" s="23">
        <v>26</v>
      </c>
      <c r="BA42" s="23">
        <v>16.3</v>
      </c>
      <c r="BB42" s="23">
        <v>2.1</v>
      </c>
      <c r="BF42" s="25" t="s">
        <v>156</v>
      </c>
      <c r="BG42" s="24">
        <v>1124</v>
      </c>
      <c r="BH42" s="23">
        <v>91</v>
      </c>
      <c r="BI42" s="23">
        <v>20</v>
      </c>
      <c r="BJ42" s="23">
        <v>8.1</v>
      </c>
      <c r="BK42" s="23">
        <v>1.7</v>
      </c>
      <c r="BL42" s="23">
        <v>131</v>
      </c>
      <c r="BM42" s="23">
        <v>24</v>
      </c>
      <c r="BN42" s="23">
        <v>11.7</v>
      </c>
      <c r="BO42" s="23">
        <v>2</v>
      </c>
      <c r="BP42" s="23">
        <v>1.06</v>
      </c>
      <c r="BQ42" s="23">
        <v>-6.8199999999999999E-4</v>
      </c>
      <c r="BR42" s="24">
        <v>4072</v>
      </c>
      <c r="BU42" s="25" t="s">
        <v>156</v>
      </c>
      <c r="BV42" s="24">
        <v>1085</v>
      </c>
      <c r="BW42" s="23">
        <v>116</v>
      </c>
      <c r="BX42" s="23">
        <v>22</v>
      </c>
      <c r="BY42" s="23">
        <v>10.7</v>
      </c>
      <c r="BZ42" s="23">
        <v>2</v>
      </c>
      <c r="CA42" s="23">
        <v>169</v>
      </c>
      <c r="CB42" s="23">
        <v>27</v>
      </c>
      <c r="CC42" s="23">
        <v>15.6</v>
      </c>
      <c r="CD42" s="23">
        <v>2.2999999999999998</v>
      </c>
      <c r="CE42" s="23">
        <v>1.06</v>
      </c>
      <c r="CF42" s="23">
        <v>-6.8499999999999995E-4</v>
      </c>
      <c r="CG42" s="24">
        <v>4072</v>
      </c>
    </row>
    <row r="43" spans="1:85" ht="15">
      <c r="A43" s="76" t="s">
        <v>216</v>
      </c>
      <c r="B43" s="78">
        <v>854</v>
      </c>
      <c r="C43" s="78">
        <v>139</v>
      </c>
      <c r="D43" s="78">
        <v>24</v>
      </c>
      <c r="E43" s="78">
        <v>16.3</v>
      </c>
      <c r="F43" s="78">
        <v>2.6</v>
      </c>
      <c r="G43" s="78">
        <v>174</v>
      </c>
      <c r="H43" s="78">
        <v>27</v>
      </c>
      <c r="I43" s="78">
        <v>20.3</v>
      </c>
      <c r="J43" s="78">
        <v>2.9</v>
      </c>
      <c r="K43" s="78">
        <v>1.07</v>
      </c>
      <c r="L43" s="78">
        <v>-8.4199999999999998E-4</v>
      </c>
      <c r="M43" s="77">
        <v>4072</v>
      </c>
      <c r="P43" s="70" t="s">
        <v>216</v>
      </c>
      <c r="Q43" s="72">
        <v>831</v>
      </c>
      <c r="R43" s="72">
        <v>116</v>
      </c>
      <c r="S43" s="72">
        <v>22</v>
      </c>
      <c r="T43" s="72">
        <v>14</v>
      </c>
      <c r="U43" s="72">
        <v>2.5</v>
      </c>
      <c r="V43" s="72">
        <v>151</v>
      </c>
      <c r="W43" s="72">
        <v>25</v>
      </c>
      <c r="X43" s="72">
        <v>18.2</v>
      </c>
      <c r="Y43" s="72">
        <v>2.8</v>
      </c>
      <c r="Z43" s="72">
        <v>1.07</v>
      </c>
      <c r="AA43" s="72">
        <v>-8.4199999999999998E-4</v>
      </c>
      <c r="AB43" s="71">
        <v>4072</v>
      </c>
      <c r="AE43" s="41" t="s">
        <v>215</v>
      </c>
      <c r="AF43" s="42">
        <v>1784</v>
      </c>
      <c r="AG43" s="43">
        <v>270</v>
      </c>
      <c r="AH43" s="43">
        <v>34</v>
      </c>
      <c r="AI43" s="43">
        <v>15.1</v>
      </c>
      <c r="AJ43" s="43">
        <v>1.8</v>
      </c>
      <c r="AK43" s="43">
        <v>369</v>
      </c>
      <c r="AL43" s="43">
        <v>40</v>
      </c>
      <c r="AM43" s="43">
        <v>20.7</v>
      </c>
      <c r="AN43" s="43">
        <v>2</v>
      </c>
      <c r="AO43" s="43">
        <v>1.0900000000000001</v>
      </c>
      <c r="AP43" s="43">
        <v>-4.4700000000000002E-4</v>
      </c>
      <c r="AQ43" s="42">
        <v>4072</v>
      </c>
      <c r="AR43" s="24"/>
      <c r="AS43" s="23" t="s">
        <v>157</v>
      </c>
      <c r="AT43" s="24">
        <v>1806</v>
      </c>
      <c r="AU43" s="23">
        <v>250</v>
      </c>
      <c r="AV43" s="23">
        <v>32</v>
      </c>
      <c r="AW43" s="23">
        <v>13.9</v>
      </c>
      <c r="AX43" s="23">
        <v>1.6</v>
      </c>
      <c r="AY43" s="23">
        <v>349</v>
      </c>
      <c r="AZ43" s="23">
        <v>38</v>
      </c>
      <c r="BA43" s="23">
        <v>19.3</v>
      </c>
      <c r="BB43" s="23">
        <v>1.9</v>
      </c>
      <c r="BF43" s="25" t="s">
        <v>157</v>
      </c>
      <c r="BG43" s="24">
        <v>1876</v>
      </c>
      <c r="BH43" s="23">
        <v>301</v>
      </c>
      <c r="BI43" s="23">
        <v>36</v>
      </c>
      <c r="BJ43" s="23">
        <v>16</v>
      </c>
      <c r="BK43" s="23">
        <v>1.8</v>
      </c>
      <c r="BL43" s="23">
        <v>382</v>
      </c>
      <c r="BM43" s="23">
        <v>40</v>
      </c>
      <c r="BN43" s="23">
        <v>20.3</v>
      </c>
      <c r="BO43" s="23">
        <v>2</v>
      </c>
      <c r="BP43" s="23">
        <v>1.0900000000000001</v>
      </c>
      <c r="BQ43" s="23">
        <v>-4.44E-4</v>
      </c>
      <c r="BR43" s="24">
        <v>4072</v>
      </c>
      <c r="BU43" s="25" t="s">
        <v>157</v>
      </c>
      <c r="BV43" s="24">
        <v>1884</v>
      </c>
      <c r="BW43" s="23">
        <v>262</v>
      </c>
      <c r="BX43" s="23">
        <v>34</v>
      </c>
      <c r="BY43" s="23">
        <v>13.9</v>
      </c>
      <c r="BZ43" s="23">
        <v>1.7</v>
      </c>
      <c r="CA43" s="23">
        <v>339</v>
      </c>
      <c r="CB43" s="23">
        <v>38</v>
      </c>
      <c r="CC43" s="23">
        <v>18</v>
      </c>
      <c r="CD43" s="23">
        <v>1.9</v>
      </c>
      <c r="CE43" s="23">
        <v>1.0900000000000001</v>
      </c>
      <c r="CF43" s="23">
        <v>-4.44E-4</v>
      </c>
      <c r="CG43" s="24">
        <v>4072</v>
      </c>
    </row>
    <row r="44" spans="1:85" ht="15">
      <c r="A44" s="76" t="s">
        <v>217</v>
      </c>
      <c r="B44" s="78">
        <v>536</v>
      </c>
      <c r="C44" s="78">
        <v>144</v>
      </c>
      <c r="D44" s="78">
        <v>20</v>
      </c>
      <c r="E44" s="78">
        <v>26.8</v>
      </c>
      <c r="F44" s="78">
        <v>3.3</v>
      </c>
      <c r="G44" s="78">
        <v>192</v>
      </c>
      <c r="H44" s="78">
        <v>23</v>
      </c>
      <c r="I44" s="78">
        <v>35.700000000000003</v>
      </c>
      <c r="J44" s="78">
        <v>3.5</v>
      </c>
      <c r="K44" s="78">
        <v>0.71</v>
      </c>
      <c r="L44" s="78">
        <v>-1.003E-3</v>
      </c>
      <c r="M44" s="77">
        <v>4072</v>
      </c>
      <c r="P44" s="70" t="s">
        <v>217</v>
      </c>
      <c r="Q44" s="72">
        <v>551</v>
      </c>
      <c r="R44" s="72">
        <v>119</v>
      </c>
      <c r="S44" s="72">
        <v>18</v>
      </c>
      <c r="T44" s="72">
        <v>21.5</v>
      </c>
      <c r="U44" s="72">
        <v>3</v>
      </c>
      <c r="V44" s="72">
        <v>185</v>
      </c>
      <c r="W44" s="72">
        <v>22</v>
      </c>
      <c r="X44" s="72">
        <v>33.5</v>
      </c>
      <c r="Y44" s="72">
        <v>3.4</v>
      </c>
      <c r="Z44" s="72">
        <v>0.71</v>
      </c>
      <c r="AA44" s="72">
        <v>-1.003E-3</v>
      </c>
      <c r="AB44" s="71">
        <v>4072</v>
      </c>
      <c r="AE44" s="41" t="s">
        <v>216</v>
      </c>
      <c r="AF44" s="43">
        <v>857</v>
      </c>
      <c r="AG44" s="43">
        <v>99</v>
      </c>
      <c r="AH44" s="43">
        <v>21</v>
      </c>
      <c r="AI44" s="43">
        <v>11.6</v>
      </c>
      <c r="AJ44" s="43">
        <v>2.2999999999999998</v>
      </c>
      <c r="AK44" s="43">
        <v>126</v>
      </c>
      <c r="AL44" s="43">
        <v>23</v>
      </c>
      <c r="AM44" s="43">
        <v>14.7</v>
      </c>
      <c r="AN44" s="43">
        <v>2.5</v>
      </c>
      <c r="AO44" s="43">
        <v>1.07</v>
      </c>
      <c r="AP44" s="43">
        <v>-8.4500000000000005E-4</v>
      </c>
      <c r="AQ44" s="42">
        <v>4072</v>
      </c>
      <c r="AR44" s="24"/>
      <c r="AS44" s="23" t="s">
        <v>158</v>
      </c>
      <c r="AT44" s="23">
        <v>913</v>
      </c>
      <c r="AU44" s="23">
        <v>81</v>
      </c>
      <c r="AV44" s="23">
        <v>16</v>
      </c>
      <c r="AW44" s="23">
        <v>8.8000000000000007</v>
      </c>
      <c r="AX44" s="23">
        <v>1.7</v>
      </c>
      <c r="AY44" s="23">
        <v>101</v>
      </c>
      <c r="AZ44" s="23">
        <v>18</v>
      </c>
      <c r="BA44" s="23">
        <v>11.1</v>
      </c>
      <c r="BB44" s="23">
        <v>1.9</v>
      </c>
      <c r="BF44" s="25" t="s">
        <v>158</v>
      </c>
      <c r="BG44" s="23">
        <v>897</v>
      </c>
      <c r="BH44" s="23">
        <v>74</v>
      </c>
      <c r="BI44" s="23">
        <v>18</v>
      </c>
      <c r="BJ44" s="23">
        <v>8.3000000000000007</v>
      </c>
      <c r="BK44" s="23">
        <v>1.9</v>
      </c>
      <c r="BL44" s="23">
        <v>102</v>
      </c>
      <c r="BM44" s="23">
        <v>21</v>
      </c>
      <c r="BN44" s="23">
        <v>11.3</v>
      </c>
      <c r="BO44" s="23">
        <v>2.2000000000000002</v>
      </c>
      <c r="BP44" s="23">
        <v>1.07</v>
      </c>
      <c r="BQ44" s="23">
        <v>-8.61E-4</v>
      </c>
      <c r="BR44" s="24">
        <v>4072</v>
      </c>
      <c r="BU44" s="25" t="s">
        <v>158</v>
      </c>
      <c r="BV44" s="23">
        <v>907</v>
      </c>
      <c r="BW44" s="23">
        <v>86</v>
      </c>
      <c r="BX44" s="23">
        <v>19</v>
      </c>
      <c r="BY44" s="23">
        <v>9.5</v>
      </c>
      <c r="BZ44" s="23">
        <v>2</v>
      </c>
      <c r="CA44" s="23">
        <v>105</v>
      </c>
      <c r="CB44" s="23">
        <v>21</v>
      </c>
      <c r="CC44" s="23">
        <v>11.6</v>
      </c>
      <c r="CD44" s="23">
        <v>2.2000000000000002</v>
      </c>
      <c r="CE44" s="23">
        <v>1.07</v>
      </c>
      <c r="CF44" s="23">
        <v>-8.5599999999999999E-4</v>
      </c>
      <c r="CG44" s="24">
        <v>4072</v>
      </c>
    </row>
    <row r="45" spans="1:85" ht="15">
      <c r="A45" s="76" t="s">
        <v>218</v>
      </c>
      <c r="B45" s="77">
        <v>1048</v>
      </c>
      <c r="C45" s="78">
        <v>203</v>
      </c>
      <c r="D45" s="78">
        <v>30</v>
      </c>
      <c r="E45" s="78">
        <v>19.399999999999999</v>
      </c>
      <c r="F45" s="78">
        <v>2.6</v>
      </c>
      <c r="G45" s="78">
        <v>254</v>
      </c>
      <c r="H45" s="78">
        <v>33</v>
      </c>
      <c r="I45" s="78">
        <v>24.3</v>
      </c>
      <c r="J45" s="78">
        <v>2.8</v>
      </c>
      <c r="K45" s="78">
        <v>1.1100000000000001</v>
      </c>
      <c r="L45" s="78">
        <v>-7.76E-4</v>
      </c>
      <c r="M45" s="77">
        <v>4072</v>
      </c>
      <c r="P45" s="70" t="s">
        <v>218</v>
      </c>
      <c r="Q45" s="72">
        <v>992</v>
      </c>
      <c r="R45" s="72">
        <v>168</v>
      </c>
      <c r="S45" s="72">
        <v>27</v>
      </c>
      <c r="T45" s="72">
        <v>17</v>
      </c>
      <c r="U45" s="72">
        <v>2.5</v>
      </c>
      <c r="V45" s="72">
        <v>214</v>
      </c>
      <c r="W45" s="72">
        <v>31</v>
      </c>
      <c r="X45" s="72">
        <v>21.6</v>
      </c>
      <c r="Y45" s="72">
        <v>2.8</v>
      </c>
      <c r="Z45" s="72">
        <v>1.1100000000000001</v>
      </c>
      <c r="AA45" s="72">
        <v>-7.76E-4</v>
      </c>
      <c r="AB45" s="71">
        <v>4072</v>
      </c>
      <c r="AE45" s="41" t="s">
        <v>217</v>
      </c>
      <c r="AF45" s="43">
        <v>527</v>
      </c>
      <c r="AG45" s="43">
        <v>172</v>
      </c>
      <c r="AH45" s="43">
        <v>22</v>
      </c>
      <c r="AI45" s="43">
        <v>32.6</v>
      </c>
      <c r="AJ45" s="43">
        <v>3.5</v>
      </c>
      <c r="AK45" s="43">
        <v>206</v>
      </c>
      <c r="AL45" s="43">
        <v>24</v>
      </c>
      <c r="AM45" s="43">
        <v>39</v>
      </c>
      <c r="AN45" s="43">
        <v>3.6</v>
      </c>
      <c r="AO45" s="43">
        <v>0.71</v>
      </c>
      <c r="AP45" s="43">
        <v>-1.0089999999999999E-3</v>
      </c>
      <c r="AQ45" s="42">
        <v>4072</v>
      </c>
      <c r="AR45" s="24"/>
      <c r="AS45" s="23" t="s">
        <v>159</v>
      </c>
      <c r="AT45" s="23">
        <v>549</v>
      </c>
      <c r="AU45" s="23">
        <v>129</v>
      </c>
      <c r="AV45" s="23">
        <v>19</v>
      </c>
      <c r="AW45" s="23">
        <v>23.6</v>
      </c>
      <c r="AX45" s="23">
        <v>3.1</v>
      </c>
      <c r="AY45" s="23">
        <v>167</v>
      </c>
      <c r="AZ45" s="23">
        <v>22</v>
      </c>
      <c r="BA45" s="23">
        <v>30.5</v>
      </c>
      <c r="BB45" s="23">
        <v>3.3</v>
      </c>
      <c r="BF45" s="25" t="s">
        <v>159</v>
      </c>
      <c r="BG45" s="23">
        <v>551</v>
      </c>
      <c r="BH45" s="23">
        <v>147</v>
      </c>
      <c r="BI45" s="23">
        <v>20</v>
      </c>
      <c r="BJ45" s="23">
        <v>26.6</v>
      </c>
      <c r="BK45" s="23">
        <v>3.2</v>
      </c>
      <c r="BL45" s="23">
        <v>182</v>
      </c>
      <c r="BM45" s="23">
        <v>22</v>
      </c>
      <c r="BN45" s="23">
        <v>33</v>
      </c>
      <c r="BO45" s="23">
        <v>3.4</v>
      </c>
      <c r="BP45" s="23">
        <v>0.71</v>
      </c>
      <c r="BQ45" s="23">
        <v>-1.0169999999999999E-3</v>
      </c>
      <c r="BR45" s="24">
        <v>4072</v>
      </c>
      <c r="BU45" s="25" t="s">
        <v>159</v>
      </c>
      <c r="BV45" s="23">
        <v>536</v>
      </c>
      <c r="BW45" s="23">
        <v>159</v>
      </c>
      <c r="BX45" s="23">
        <v>21</v>
      </c>
      <c r="BY45" s="23">
        <v>29.6</v>
      </c>
      <c r="BZ45" s="23">
        <v>3.4</v>
      </c>
      <c r="CA45" s="23">
        <v>194</v>
      </c>
      <c r="CB45" s="23">
        <v>23</v>
      </c>
      <c r="CC45" s="23">
        <v>36.299999999999997</v>
      </c>
      <c r="CD45" s="23">
        <v>3.5</v>
      </c>
      <c r="CE45" s="23">
        <v>0.71</v>
      </c>
      <c r="CF45" s="23">
        <v>-1.026E-3</v>
      </c>
      <c r="CG45" s="24">
        <v>4072</v>
      </c>
    </row>
    <row r="46" spans="1:85" ht="15">
      <c r="A46" s="76" t="s">
        <v>219</v>
      </c>
      <c r="B46" s="78">
        <v>154</v>
      </c>
      <c r="C46" s="78">
        <v>30</v>
      </c>
      <c r="D46" s="78">
        <v>5</v>
      </c>
      <c r="E46" s="78">
        <v>19.2</v>
      </c>
      <c r="F46" s="78">
        <v>3.1</v>
      </c>
      <c r="G46" s="78">
        <v>42</v>
      </c>
      <c r="H46" s="78">
        <v>6</v>
      </c>
      <c r="I46" s="78">
        <v>27</v>
      </c>
      <c r="J46" s="78">
        <v>3.5</v>
      </c>
      <c r="K46" s="78">
        <v>0.24</v>
      </c>
      <c r="L46" s="78">
        <v>-1.0200000000000001E-3</v>
      </c>
      <c r="M46" s="77">
        <v>4072</v>
      </c>
      <c r="P46" s="70" t="s">
        <v>219</v>
      </c>
      <c r="Q46" s="72">
        <v>149</v>
      </c>
      <c r="R46" s="72">
        <v>25</v>
      </c>
      <c r="S46" s="72">
        <v>5</v>
      </c>
      <c r="T46" s="72">
        <v>16.899999999999999</v>
      </c>
      <c r="U46" s="72">
        <v>3</v>
      </c>
      <c r="V46" s="72">
        <v>33</v>
      </c>
      <c r="W46" s="72">
        <v>6</v>
      </c>
      <c r="X46" s="72">
        <v>21.9</v>
      </c>
      <c r="Y46" s="72">
        <v>3.3</v>
      </c>
      <c r="Z46" s="72">
        <v>0.24</v>
      </c>
      <c r="AA46" s="72">
        <v>-1.0200000000000001E-3</v>
      </c>
      <c r="AB46" s="71">
        <v>4072</v>
      </c>
      <c r="AE46" s="41" t="s">
        <v>218</v>
      </c>
      <c r="AF46" s="42">
        <v>1038</v>
      </c>
      <c r="AG46" s="43">
        <v>218</v>
      </c>
      <c r="AH46" s="43">
        <v>31</v>
      </c>
      <c r="AI46" s="43">
        <v>21</v>
      </c>
      <c r="AJ46" s="43">
        <v>2.7</v>
      </c>
      <c r="AK46" s="43">
        <v>272</v>
      </c>
      <c r="AL46" s="43">
        <v>34</v>
      </c>
      <c r="AM46" s="43">
        <v>26.2</v>
      </c>
      <c r="AN46" s="43">
        <v>2.9</v>
      </c>
      <c r="AO46" s="43">
        <v>1.1100000000000001</v>
      </c>
      <c r="AP46" s="43">
        <v>-7.7999999999999999E-4</v>
      </c>
      <c r="AQ46" s="42">
        <v>4072</v>
      </c>
      <c r="AR46" s="24"/>
      <c r="AS46" s="23" t="s">
        <v>160</v>
      </c>
      <c r="AT46" s="24">
        <v>1021</v>
      </c>
      <c r="AU46" s="23">
        <v>136</v>
      </c>
      <c r="AV46" s="23">
        <v>23</v>
      </c>
      <c r="AW46" s="23">
        <v>13.3</v>
      </c>
      <c r="AX46" s="23">
        <v>2.1</v>
      </c>
      <c r="AY46" s="23">
        <v>170</v>
      </c>
      <c r="AZ46" s="23">
        <v>26</v>
      </c>
      <c r="BA46" s="23">
        <v>16.7</v>
      </c>
      <c r="BB46" s="23">
        <v>2.2999999999999998</v>
      </c>
      <c r="BF46" s="25" t="s">
        <v>160</v>
      </c>
      <c r="BG46" s="24">
        <v>1058</v>
      </c>
      <c r="BH46" s="23">
        <v>180</v>
      </c>
      <c r="BI46" s="23">
        <v>28</v>
      </c>
      <c r="BJ46" s="23">
        <v>17</v>
      </c>
      <c r="BK46" s="23">
        <v>2.5</v>
      </c>
      <c r="BL46" s="23">
        <v>236</v>
      </c>
      <c r="BM46" s="23">
        <v>32</v>
      </c>
      <c r="BN46" s="23">
        <v>22.3</v>
      </c>
      <c r="BO46" s="23">
        <v>2.7</v>
      </c>
      <c r="BP46" s="23">
        <v>1.1100000000000001</v>
      </c>
      <c r="BQ46" s="23">
        <v>-7.9799999999999999E-4</v>
      </c>
      <c r="BR46" s="24">
        <v>4072</v>
      </c>
      <c r="BU46" s="25" t="s">
        <v>160</v>
      </c>
      <c r="BV46" s="24">
        <v>1001</v>
      </c>
      <c r="BW46" s="23">
        <v>149</v>
      </c>
      <c r="BX46" s="23">
        <v>26</v>
      </c>
      <c r="BY46" s="23">
        <v>14.9</v>
      </c>
      <c r="BZ46" s="23">
        <v>2.4</v>
      </c>
      <c r="CA46" s="23">
        <v>187</v>
      </c>
      <c r="CB46" s="23">
        <v>29</v>
      </c>
      <c r="CC46" s="23">
        <v>18.600000000000001</v>
      </c>
      <c r="CD46" s="23">
        <v>2.6</v>
      </c>
      <c r="CE46" s="23">
        <v>1.1100000000000001</v>
      </c>
      <c r="CF46" s="23">
        <v>-7.9000000000000001E-4</v>
      </c>
      <c r="CG46" s="24">
        <v>4072</v>
      </c>
    </row>
    <row r="47" spans="1:85" ht="15">
      <c r="A47" s="76" t="s">
        <v>220</v>
      </c>
      <c r="B47" s="78">
        <v>299</v>
      </c>
      <c r="C47" s="78">
        <v>33</v>
      </c>
      <c r="D47" s="78">
        <v>8</v>
      </c>
      <c r="E47" s="78">
        <v>11</v>
      </c>
      <c r="F47" s="78">
        <v>2.5</v>
      </c>
      <c r="G47" s="78">
        <v>42</v>
      </c>
      <c r="H47" s="78">
        <v>9</v>
      </c>
      <c r="I47" s="78">
        <v>14</v>
      </c>
      <c r="J47" s="78">
        <v>2.7</v>
      </c>
      <c r="K47" s="78">
        <v>0.46</v>
      </c>
      <c r="L47" s="78">
        <v>-1.0640000000000001E-3</v>
      </c>
      <c r="M47" s="77">
        <v>4072</v>
      </c>
      <c r="P47" s="70" t="s">
        <v>220</v>
      </c>
      <c r="Q47" s="72">
        <v>313</v>
      </c>
      <c r="R47" s="72">
        <v>42</v>
      </c>
      <c r="S47" s="72">
        <v>9</v>
      </c>
      <c r="T47" s="72">
        <v>13.4</v>
      </c>
      <c r="U47" s="72">
        <v>2.6</v>
      </c>
      <c r="V47" s="72">
        <v>57</v>
      </c>
      <c r="W47" s="72">
        <v>10</v>
      </c>
      <c r="X47" s="72">
        <v>18.3</v>
      </c>
      <c r="Y47" s="72">
        <v>3</v>
      </c>
      <c r="Z47" s="72">
        <v>0.46</v>
      </c>
      <c r="AA47" s="72">
        <v>-1.0640000000000001E-3</v>
      </c>
      <c r="AB47" s="71">
        <v>4072</v>
      </c>
      <c r="AE47" s="41" t="s">
        <v>219</v>
      </c>
      <c r="AF47" s="43">
        <v>154</v>
      </c>
      <c r="AG47" s="43">
        <v>19</v>
      </c>
      <c r="AH47" s="43">
        <v>4</v>
      </c>
      <c r="AI47" s="43">
        <v>12.4</v>
      </c>
      <c r="AJ47" s="43">
        <v>2.6</v>
      </c>
      <c r="AK47" s="43">
        <v>28</v>
      </c>
      <c r="AL47" s="43">
        <v>5</v>
      </c>
      <c r="AM47" s="43">
        <v>18.2</v>
      </c>
      <c r="AN47" s="43">
        <v>3.1</v>
      </c>
      <c r="AO47" s="43">
        <v>0.24</v>
      </c>
      <c r="AP47" s="43">
        <v>-1.0300000000000001E-3</v>
      </c>
      <c r="AQ47" s="42">
        <v>4072</v>
      </c>
      <c r="AR47" s="24"/>
      <c r="AS47" s="23" t="s">
        <v>161</v>
      </c>
      <c r="AT47" s="23">
        <v>162</v>
      </c>
      <c r="AU47" s="23">
        <v>27</v>
      </c>
      <c r="AV47" s="23">
        <v>5</v>
      </c>
      <c r="AW47" s="23">
        <v>17</v>
      </c>
      <c r="AX47" s="23">
        <v>2.9</v>
      </c>
      <c r="AY47" s="23">
        <v>46</v>
      </c>
      <c r="AZ47" s="23">
        <v>7</v>
      </c>
      <c r="BA47" s="23">
        <v>28.2</v>
      </c>
      <c r="BB47" s="23">
        <v>3.4</v>
      </c>
      <c r="BF47" s="25" t="s">
        <v>161</v>
      </c>
      <c r="BG47" s="23">
        <v>149</v>
      </c>
      <c r="BH47" s="23">
        <v>20</v>
      </c>
      <c r="BI47" s="23">
        <v>4</v>
      </c>
      <c r="BJ47" s="23">
        <v>13.6</v>
      </c>
      <c r="BK47" s="23">
        <v>2.8</v>
      </c>
      <c r="BL47" s="23">
        <v>31</v>
      </c>
      <c r="BM47" s="23">
        <v>5</v>
      </c>
      <c r="BN47" s="23">
        <v>21</v>
      </c>
      <c r="BO47" s="23">
        <v>3.3</v>
      </c>
      <c r="BP47" s="23">
        <v>0.24</v>
      </c>
      <c r="BQ47" s="23">
        <v>-1.067E-3</v>
      </c>
      <c r="BR47" s="24">
        <v>4072</v>
      </c>
      <c r="BU47" s="25" t="s">
        <v>161</v>
      </c>
      <c r="BV47" s="23">
        <v>157</v>
      </c>
      <c r="BW47" s="23">
        <v>26</v>
      </c>
      <c r="BX47" s="23">
        <v>5</v>
      </c>
      <c r="BY47" s="23">
        <v>16.600000000000001</v>
      </c>
      <c r="BZ47" s="23">
        <v>2.9</v>
      </c>
      <c r="CA47" s="23">
        <v>39</v>
      </c>
      <c r="CB47" s="23">
        <v>6</v>
      </c>
      <c r="CC47" s="23">
        <v>24.9</v>
      </c>
      <c r="CD47" s="23">
        <v>3.4</v>
      </c>
      <c r="CE47" s="23">
        <v>0.24</v>
      </c>
      <c r="CF47" s="23">
        <v>-1.0549999999999999E-3</v>
      </c>
      <c r="CG47" s="24">
        <v>4072</v>
      </c>
    </row>
    <row r="48" spans="1:85" ht="15">
      <c r="A48" s="76" t="s">
        <v>221</v>
      </c>
      <c r="B48" s="78">
        <v>448</v>
      </c>
      <c r="C48" s="78">
        <v>77</v>
      </c>
      <c r="D48" s="78">
        <v>14</v>
      </c>
      <c r="E48" s="78">
        <v>17.2</v>
      </c>
      <c r="F48" s="78">
        <v>2.9</v>
      </c>
      <c r="G48" s="78">
        <v>107</v>
      </c>
      <c r="H48" s="78">
        <v>17</v>
      </c>
      <c r="I48" s="78">
        <v>23.8</v>
      </c>
      <c r="J48" s="78">
        <v>3.3</v>
      </c>
      <c r="K48" s="78">
        <v>0.67</v>
      </c>
      <c r="L48" s="78">
        <v>-1.0499999999999999E-3</v>
      </c>
      <c r="M48" s="77">
        <v>4072</v>
      </c>
      <c r="P48" s="70" t="s">
        <v>221</v>
      </c>
      <c r="Q48" s="72">
        <v>453</v>
      </c>
      <c r="R48" s="72">
        <v>66</v>
      </c>
      <c r="S48" s="72">
        <v>13</v>
      </c>
      <c r="T48" s="72">
        <v>14.5</v>
      </c>
      <c r="U48" s="72">
        <v>2.7</v>
      </c>
      <c r="V48" s="72">
        <v>85</v>
      </c>
      <c r="W48" s="72">
        <v>15</v>
      </c>
      <c r="X48" s="72">
        <v>18.7</v>
      </c>
      <c r="Y48" s="72">
        <v>3</v>
      </c>
      <c r="Z48" s="72">
        <v>0.67</v>
      </c>
      <c r="AA48" s="72">
        <v>-1.0499999999999999E-3</v>
      </c>
      <c r="AB48" s="71">
        <v>4072</v>
      </c>
      <c r="AE48" s="41" t="s">
        <v>220</v>
      </c>
      <c r="AF48" s="43">
        <v>321</v>
      </c>
      <c r="AG48" s="43">
        <v>37</v>
      </c>
      <c r="AH48" s="43">
        <v>8</v>
      </c>
      <c r="AI48" s="43">
        <v>11.4</v>
      </c>
      <c r="AJ48" s="43">
        <v>2.4</v>
      </c>
      <c r="AK48" s="43">
        <v>49</v>
      </c>
      <c r="AL48" s="43">
        <v>9</v>
      </c>
      <c r="AM48" s="43">
        <v>15.4</v>
      </c>
      <c r="AN48" s="43">
        <v>2.8</v>
      </c>
      <c r="AO48" s="43">
        <v>0.46</v>
      </c>
      <c r="AP48" s="43">
        <v>-1.0709999999999999E-3</v>
      </c>
      <c r="AQ48" s="42">
        <v>4072</v>
      </c>
      <c r="AR48" s="24"/>
      <c r="AS48" s="23" t="s">
        <v>162</v>
      </c>
      <c r="AT48" s="23">
        <v>328</v>
      </c>
      <c r="AU48" s="23">
        <v>28</v>
      </c>
      <c r="AV48" s="23">
        <v>6</v>
      </c>
      <c r="AW48" s="23">
        <v>8.6</v>
      </c>
      <c r="AX48" s="23">
        <v>1.8</v>
      </c>
      <c r="AY48" s="23">
        <v>50</v>
      </c>
      <c r="AZ48" s="23">
        <v>8</v>
      </c>
      <c r="BA48" s="23">
        <v>15.3</v>
      </c>
      <c r="BB48" s="23">
        <v>2.2999999999999998</v>
      </c>
      <c r="BF48" s="25" t="s">
        <v>162</v>
      </c>
      <c r="BG48" s="23">
        <v>309</v>
      </c>
      <c r="BH48" s="23">
        <v>26</v>
      </c>
      <c r="BI48" s="23">
        <v>7</v>
      </c>
      <c r="BJ48" s="23">
        <v>8.4</v>
      </c>
      <c r="BK48" s="23">
        <v>2.2000000000000002</v>
      </c>
      <c r="BL48" s="23">
        <v>48</v>
      </c>
      <c r="BM48" s="23">
        <v>9</v>
      </c>
      <c r="BN48" s="23">
        <v>15.6</v>
      </c>
      <c r="BO48" s="23">
        <v>2.8</v>
      </c>
      <c r="BP48" s="23">
        <v>0.46</v>
      </c>
      <c r="BQ48" s="23">
        <v>-1.088E-3</v>
      </c>
      <c r="BR48" s="24">
        <v>4072</v>
      </c>
      <c r="BU48" s="25" t="s">
        <v>162</v>
      </c>
      <c r="BV48" s="23">
        <v>313</v>
      </c>
      <c r="BW48" s="23">
        <v>33</v>
      </c>
      <c r="BX48" s="23">
        <v>8</v>
      </c>
      <c r="BY48" s="23">
        <v>10.5</v>
      </c>
      <c r="BZ48" s="23">
        <v>2.4</v>
      </c>
      <c r="CA48" s="23">
        <v>45</v>
      </c>
      <c r="CB48" s="23">
        <v>9</v>
      </c>
      <c r="CC48" s="23">
        <v>14.4</v>
      </c>
      <c r="CD48" s="23">
        <v>2.7</v>
      </c>
      <c r="CE48" s="23">
        <v>0.46</v>
      </c>
      <c r="CF48" s="23">
        <v>-1.0809999999999999E-3</v>
      </c>
      <c r="CG48" s="24">
        <v>4072</v>
      </c>
    </row>
    <row r="49" spans="1:85" ht="15">
      <c r="A49" s="76" t="s">
        <v>222</v>
      </c>
      <c r="B49" s="78">
        <v>210</v>
      </c>
      <c r="C49" s="78">
        <v>20</v>
      </c>
      <c r="D49" s="78">
        <v>5</v>
      </c>
      <c r="E49" s="78">
        <v>9.6</v>
      </c>
      <c r="F49" s="78">
        <v>2.4</v>
      </c>
      <c r="G49" s="78">
        <v>27</v>
      </c>
      <c r="H49" s="78">
        <v>6</v>
      </c>
      <c r="I49" s="78">
        <v>12.8</v>
      </c>
      <c r="J49" s="78">
        <v>2.7</v>
      </c>
      <c r="K49" s="78">
        <v>0.34</v>
      </c>
      <c r="L49" s="78">
        <v>-1.062E-3</v>
      </c>
      <c r="M49" s="77">
        <v>4072</v>
      </c>
      <c r="P49" s="70" t="s">
        <v>222</v>
      </c>
      <c r="Q49" s="72">
        <v>221</v>
      </c>
      <c r="R49" s="72">
        <v>18</v>
      </c>
      <c r="S49" s="72">
        <v>5</v>
      </c>
      <c r="T49" s="72">
        <v>8.1</v>
      </c>
      <c r="U49" s="72">
        <v>2.2000000000000002</v>
      </c>
      <c r="V49" s="72">
        <v>25</v>
      </c>
      <c r="W49" s="72">
        <v>6</v>
      </c>
      <c r="X49" s="72">
        <v>11.3</v>
      </c>
      <c r="Y49" s="72">
        <v>2.5</v>
      </c>
      <c r="Z49" s="72">
        <v>0.34</v>
      </c>
      <c r="AA49" s="72">
        <v>-1.062E-3</v>
      </c>
      <c r="AB49" s="71">
        <v>4072</v>
      </c>
      <c r="AE49" s="41" t="s">
        <v>221</v>
      </c>
      <c r="AF49" s="43">
        <v>442</v>
      </c>
      <c r="AG49" s="43">
        <v>50</v>
      </c>
      <c r="AH49" s="43">
        <v>12</v>
      </c>
      <c r="AI49" s="43">
        <v>11.2</v>
      </c>
      <c r="AJ49" s="43">
        <v>2.5</v>
      </c>
      <c r="AK49" s="43">
        <v>74</v>
      </c>
      <c r="AL49" s="43">
        <v>14</v>
      </c>
      <c r="AM49" s="43">
        <v>16.7</v>
      </c>
      <c r="AN49" s="43">
        <v>2.9</v>
      </c>
      <c r="AO49" s="43">
        <v>0.67</v>
      </c>
      <c r="AP49" s="43">
        <v>-1.0579999999999999E-3</v>
      </c>
      <c r="AQ49" s="42">
        <v>4072</v>
      </c>
      <c r="AR49" s="24"/>
      <c r="AS49" s="23" t="s">
        <v>163</v>
      </c>
      <c r="AT49" s="23">
        <v>429</v>
      </c>
      <c r="AU49" s="23">
        <v>59</v>
      </c>
      <c r="AV49" s="23">
        <v>9</v>
      </c>
      <c r="AW49" s="23">
        <v>13.7</v>
      </c>
      <c r="AX49" s="23">
        <v>2</v>
      </c>
      <c r="AY49" s="23">
        <v>98</v>
      </c>
      <c r="AZ49" s="23">
        <v>12</v>
      </c>
      <c r="BA49" s="23">
        <v>22.8</v>
      </c>
      <c r="BB49" s="23">
        <v>2.5</v>
      </c>
      <c r="BF49" s="25" t="s">
        <v>163</v>
      </c>
      <c r="BG49" s="23">
        <v>441</v>
      </c>
      <c r="BH49" s="23">
        <v>60</v>
      </c>
      <c r="BI49" s="23">
        <v>13</v>
      </c>
      <c r="BJ49" s="23">
        <v>13.6</v>
      </c>
      <c r="BK49" s="23">
        <v>2.7</v>
      </c>
      <c r="BL49" s="23">
        <v>83</v>
      </c>
      <c r="BM49" s="23">
        <v>15</v>
      </c>
      <c r="BN49" s="23">
        <v>18.8</v>
      </c>
      <c r="BO49" s="23">
        <v>3.1</v>
      </c>
      <c r="BP49" s="23">
        <v>0.67</v>
      </c>
      <c r="BQ49" s="23">
        <v>-1.1529999999999999E-3</v>
      </c>
      <c r="BR49" s="24">
        <v>4072</v>
      </c>
      <c r="BU49" s="25" t="s">
        <v>163</v>
      </c>
      <c r="BV49" s="23">
        <v>478</v>
      </c>
      <c r="BW49" s="23">
        <v>55</v>
      </c>
      <c r="BX49" s="23">
        <v>12</v>
      </c>
      <c r="BY49" s="23">
        <v>11.4</v>
      </c>
      <c r="BZ49" s="23">
        <v>2.4</v>
      </c>
      <c r="CA49" s="23">
        <v>88</v>
      </c>
      <c r="CB49" s="23">
        <v>15</v>
      </c>
      <c r="CC49" s="23">
        <v>18.5</v>
      </c>
      <c r="CD49" s="23">
        <v>2.9</v>
      </c>
      <c r="CE49" s="23">
        <v>0.67</v>
      </c>
      <c r="CF49" s="23">
        <v>-1.1169999999999999E-3</v>
      </c>
      <c r="CG49" s="24">
        <v>4072</v>
      </c>
    </row>
    <row r="50" spans="1:85" ht="15">
      <c r="A50" s="76" t="s">
        <v>223</v>
      </c>
      <c r="B50" s="77">
        <v>1513</v>
      </c>
      <c r="C50" s="78">
        <v>193</v>
      </c>
      <c r="D50" s="78">
        <v>29</v>
      </c>
      <c r="E50" s="78">
        <v>12.8</v>
      </c>
      <c r="F50" s="78">
        <v>1.8</v>
      </c>
      <c r="G50" s="78">
        <v>277</v>
      </c>
      <c r="H50" s="78">
        <v>35</v>
      </c>
      <c r="I50" s="78">
        <v>18.3</v>
      </c>
      <c r="J50" s="78">
        <v>2.1</v>
      </c>
      <c r="K50" s="78">
        <v>1.1200000000000001</v>
      </c>
      <c r="L50" s="78">
        <v>-5.31E-4</v>
      </c>
      <c r="M50" s="77">
        <v>4072</v>
      </c>
      <c r="P50" s="70" t="s">
        <v>223</v>
      </c>
      <c r="Q50" s="71">
        <v>1513</v>
      </c>
      <c r="R50" s="72">
        <v>215</v>
      </c>
      <c r="S50" s="72">
        <v>31</v>
      </c>
      <c r="T50" s="72">
        <v>14.2</v>
      </c>
      <c r="U50" s="72">
        <v>1.9</v>
      </c>
      <c r="V50" s="72">
        <v>276</v>
      </c>
      <c r="W50" s="72">
        <v>35</v>
      </c>
      <c r="X50" s="72">
        <v>18.3</v>
      </c>
      <c r="Y50" s="72">
        <v>2.1</v>
      </c>
      <c r="Z50" s="72">
        <v>1.1200000000000001</v>
      </c>
      <c r="AA50" s="72">
        <v>-5.31E-4</v>
      </c>
      <c r="AB50" s="71">
        <v>4072</v>
      </c>
      <c r="AE50" s="41" t="s">
        <v>222</v>
      </c>
      <c r="AF50" s="43">
        <v>226</v>
      </c>
      <c r="AG50" s="43">
        <v>11</v>
      </c>
      <c r="AH50" s="43">
        <v>4</v>
      </c>
      <c r="AI50" s="43">
        <v>4.7</v>
      </c>
      <c r="AJ50" s="43">
        <v>1.6</v>
      </c>
      <c r="AK50" s="43">
        <v>16</v>
      </c>
      <c r="AL50" s="43">
        <v>5</v>
      </c>
      <c r="AM50" s="43">
        <v>7.1</v>
      </c>
      <c r="AN50" s="43">
        <v>2</v>
      </c>
      <c r="AO50" s="43">
        <v>0.34</v>
      </c>
      <c r="AP50" s="43">
        <v>-1.0629999999999999E-3</v>
      </c>
      <c r="AQ50" s="42">
        <v>4072</v>
      </c>
      <c r="AR50" s="24"/>
      <c r="AS50" s="23" t="s">
        <v>164</v>
      </c>
      <c r="AT50" s="23">
        <v>229</v>
      </c>
      <c r="AU50" s="23">
        <v>13</v>
      </c>
      <c r="AV50" s="23">
        <v>3</v>
      </c>
      <c r="AW50" s="23">
        <v>5.6</v>
      </c>
      <c r="AX50" s="23">
        <v>1.4</v>
      </c>
      <c r="AY50" s="23">
        <v>17</v>
      </c>
      <c r="AZ50" s="23">
        <v>4</v>
      </c>
      <c r="BA50" s="23">
        <v>7.2</v>
      </c>
      <c r="BB50" s="23">
        <v>1.6</v>
      </c>
      <c r="BF50" s="25" t="s">
        <v>164</v>
      </c>
      <c r="BG50" s="23">
        <v>216</v>
      </c>
      <c r="BH50" s="23">
        <v>15</v>
      </c>
      <c r="BI50" s="23">
        <v>5</v>
      </c>
      <c r="BJ50" s="23">
        <v>7</v>
      </c>
      <c r="BK50" s="23">
        <v>2</v>
      </c>
      <c r="BL50" s="23">
        <v>22</v>
      </c>
      <c r="BM50" s="23">
        <v>5</v>
      </c>
      <c r="BN50" s="23">
        <v>10.1</v>
      </c>
      <c r="BO50" s="23">
        <v>2.4</v>
      </c>
      <c r="BP50" s="23">
        <v>0.34</v>
      </c>
      <c r="BQ50" s="23">
        <v>-1.0709999999999999E-3</v>
      </c>
      <c r="BR50" s="24">
        <v>4072</v>
      </c>
      <c r="BU50" s="25" t="s">
        <v>164</v>
      </c>
      <c r="BV50" s="23">
        <v>211</v>
      </c>
      <c r="BW50" s="23">
        <v>10</v>
      </c>
      <c r="BX50" s="23">
        <v>4</v>
      </c>
      <c r="BY50" s="23">
        <v>4.5999999999999996</v>
      </c>
      <c r="BZ50" s="23">
        <v>1.7</v>
      </c>
      <c r="CA50" s="23">
        <v>18</v>
      </c>
      <c r="CB50" s="23">
        <v>5</v>
      </c>
      <c r="CC50" s="23">
        <v>8.8000000000000007</v>
      </c>
      <c r="CD50" s="23">
        <v>2.2999999999999998</v>
      </c>
      <c r="CE50" s="23">
        <v>0.34</v>
      </c>
      <c r="CF50" s="23">
        <v>-1.065E-3</v>
      </c>
      <c r="CG50" s="24">
        <v>4072</v>
      </c>
    </row>
    <row r="51" spans="1:85" ht="15">
      <c r="A51" s="76" t="s">
        <v>224</v>
      </c>
      <c r="B51" s="78">
        <v>367</v>
      </c>
      <c r="C51" s="78">
        <v>90</v>
      </c>
      <c r="D51" s="78">
        <v>14</v>
      </c>
      <c r="E51" s="78">
        <v>24.6</v>
      </c>
      <c r="F51" s="78">
        <v>3.5</v>
      </c>
      <c r="G51" s="78">
        <v>110</v>
      </c>
      <c r="H51" s="78">
        <v>16</v>
      </c>
      <c r="I51" s="78">
        <v>29.9</v>
      </c>
      <c r="J51" s="78">
        <v>3.7</v>
      </c>
      <c r="K51" s="78">
        <v>0.57999999999999996</v>
      </c>
      <c r="L51" s="78">
        <v>-1.1980000000000001E-3</v>
      </c>
      <c r="M51" s="77">
        <v>4072</v>
      </c>
      <c r="P51" s="70" t="s">
        <v>224</v>
      </c>
      <c r="Q51" s="72">
        <v>355</v>
      </c>
      <c r="R51" s="72">
        <v>82</v>
      </c>
      <c r="S51" s="72">
        <v>14</v>
      </c>
      <c r="T51" s="72">
        <v>23</v>
      </c>
      <c r="U51" s="72">
        <v>3.4</v>
      </c>
      <c r="V51" s="72">
        <v>102</v>
      </c>
      <c r="W51" s="72">
        <v>15</v>
      </c>
      <c r="X51" s="72">
        <v>28.9</v>
      </c>
      <c r="Y51" s="72">
        <v>3.7</v>
      </c>
      <c r="Z51" s="72">
        <v>0.57999999999999996</v>
      </c>
      <c r="AA51" s="72">
        <v>-1.1980000000000001E-3</v>
      </c>
      <c r="AB51" s="71">
        <v>4072</v>
      </c>
      <c r="AE51" s="41" t="s">
        <v>223</v>
      </c>
      <c r="AF51" s="42">
        <v>1495</v>
      </c>
      <c r="AG51" s="43">
        <v>143</v>
      </c>
      <c r="AH51" s="43">
        <v>25</v>
      </c>
      <c r="AI51" s="43">
        <v>9.6</v>
      </c>
      <c r="AJ51" s="43">
        <v>1.6</v>
      </c>
      <c r="AK51" s="43">
        <v>253</v>
      </c>
      <c r="AL51" s="43">
        <v>33</v>
      </c>
      <c r="AM51" s="43">
        <v>16.899999999999999</v>
      </c>
      <c r="AN51" s="43">
        <v>2.1</v>
      </c>
      <c r="AO51" s="43">
        <v>1.1200000000000001</v>
      </c>
      <c r="AP51" s="43">
        <v>-5.31E-4</v>
      </c>
      <c r="AQ51" s="42">
        <v>4072</v>
      </c>
      <c r="AR51" s="24"/>
      <c r="AS51" s="23" t="s">
        <v>165</v>
      </c>
      <c r="AT51" s="24">
        <v>1578</v>
      </c>
      <c r="AU51" s="23">
        <v>139</v>
      </c>
      <c r="AV51" s="23">
        <v>23</v>
      </c>
      <c r="AW51" s="23">
        <v>8.8000000000000007</v>
      </c>
      <c r="AX51" s="23">
        <v>1.4</v>
      </c>
      <c r="AY51" s="23">
        <v>188</v>
      </c>
      <c r="AZ51" s="23">
        <v>26</v>
      </c>
      <c r="BA51" s="23">
        <v>11.9</v>
      </c>
      <c r="BB51" s="23">
        <v>1.6</v>
      </c>
      <c r="BF51" s="25" t="s">
        <v>165</v>
      </c>
      <c r="BG51" s="24">
        <v>1608</v>
      </c>
      <c r="BH51" s="23">
        <v>127</v>
      </c>
      <c r="BI51" s="23">
        <v>24</v>
      </c>
      <c r="BJ51" s="23">
        <v>7.9</v>
      </c>
      <c r="BK51" s="23">
        <v>1.4</v>
      </c>
      <c r="BL51" s="23">
        <v>172</v>
      </c>
      <c r="BM51" s="23">
        <v>28</v>
      </c>
      <c r="BN51" s="23">
        <v>10.7</v>
      </c>
      <c r="BO51" s="23">
        <v>1.6</v>
      </c>
      <c r="BP51" s="23">
        <v>1.1200000000000001</v>
      </c>
      <c r="BQ51" s="23">
        <v>-5.2899999999999996E-4</v>
      </c>
      <c r="BR51" s="24">
        <v>4072</v>
      </c>
      <c r="BU51" s="25" t="s">
        <v>165</v>
      </c>
      <c r="BV51" s="24">
        <v>1563</v>
      </c>
      <c r="BW51" s="23">
        <v>126</v>
      </c>
      <c r="BX51" s="23">
        <v>24</v>
      </c>
      <c r="BY51" s="23">
        <v>8</v>
      </c>
      <c r="BZ51" s="23">
        <v>1.5</v>
      </c>
      <c r="CA51" s="23">
        <v>189</v>
      </c>
      <c r="CB51" s="23">
        <v>29</v>
      </c>
      <c r="CC51" s="23">
        <v>12.1</v>
      </c>
      <c r="CD51" s="23">
        <v>1.8</v>
      </c>
      <c r="CE51" s="23">
        <v>1.1200000000000001</v>
      </c>
      <c r="CF51" s="23">
        <v>-5.2899999999999996E-4</v>
      </c>
      <c r="CG51" s="24">
        <v>4072</v>
      </c>
    </row>
    <row r="52" spans="1:85" ht="15">
      <c r="A52" s="76" t="s">
        <v>225</v>
      </c>
      <c r="B52" s="77">
        <v>3130</v>
      </c>
      <c r="C52" s="78">
        <v>711</v>
      </c>
      <c r="D52" s="78">
        <v>57</v>
      </c>
      <c r="E52" s="78">
        <v>22.7</v>
      </c>
      <c r="F52" s="78">
        <v>1.6</v>
      </c>
      <c r="G52" s="78">
        <v>842</v>
      </c>
      <c r="H52" s="78">
        <v>62</v>
      </c>
      <c r="I52" s="78">
        <v>26.9</v>
      </c>
      <c r="J52" s="78">
        <v>1.7</v>
      </c>
      <c r="K52" s="78">
        <v>1.17</v>
      </c>
      <c r="L52" s="78">
        <v>-2.4699999999999999E-4</v>
      </c>
      <c r="M52" s="77">
        <v>4072</v>
      </c>
      <c r="P52" s="70" t="s">
        <v>225</v>
      </c>
      <c r="Q52" s="71">
        <v>3141</v>
      </c>
      <c r="R52" s="72">
        <v>611</v>
      </c>
      <c r="S52" s="72">
        <v>53</v>
      </c>
      <c r="T52" s="72">
        <v>19.5</v>
      </c>
      <c r="U52" s="72">
        <v>1.5</v>
      </c>
      <c r="V52" s="72">
        <v>787</v>
      </c>
      <c r="W52" s="72">
        <v>60</v>
      </c>
      <c r="X52" s="72">
        <v>25.1</v>
      </c>
      <c r="Y52" s="72">
        <v>1.7</v>
      </c>
      <c r="Z52" s="72">
        <v>1.17</v>
      </c>
      <c r="AA52" s="72">
        <v>-2.4699999999999999E-4</v>
      </c>
      <c r="AB52" s="71">
        <v>4072</v>
      </c>
      <c r="AE52" s="41" t="s">
        <v>224</v>
      </c>
      <c r="AF52" s="43">
        <v>352</v>
      </c>
      <c r="AG52" s="43">
        <v>48</v>
      </c>
      <c r="AH52" s="43">
        <v>11</v>
      </c>
      <c r="AI52" s="43">
        <v>13.6</v>
      </c>
      <c r="AJ52" s="43">
        <v>2.8</v>
      </c>
      <c r="AK52" s="43">
        <v>72</v>
      </c>
      <c r="AL52" s="43">
        <v>13</v>
      </c>
      <c r="AM52" s="43">
        <v>20.5</v>
      </c>
      <c r="AN52" s="43">
        <v>3.3</v>
      </c>
      <c r="AO52" s="43">
        <v>0.57999999999999996</v>
      </c>
      <c r="AP52" s="43">
        <v>-1.206E-3</v>
      </c>
      <c r="AQ52" s="42">
        <v>4072</v>
      </c>
      <c r="AR52" s="24"/>
      <c r="AS52" s="23" t="s">
        <v>166</v>
      </c>
      <c r="AT52" s="23">
        <v>339</v>
      </c>
      <c r="AU52" s="23">
        <v>85</v>
      </c>
      <c r="AV52" s="23">
        <v>13</v>
      </c>
      <c r="AW52" s="23">
        <v>25.1</v>
      </c>
      <c r="AX52" s="23">
        <v>3.4</v>
      </c>
      <c r="AY52" s="23">
        <v>106</v>
      </c>
      <c r="AZ52" s="23">
        <v>15</v>
      </c>
      <c r="BA52" s="23">
        <v>31.3</v>
      </c>
      <c r="BB52" s="23">
        <v>3.7</v>
      </c>
      <c r="BF52" s="25" t="s">
        <v>166</v>
      </c>
      <c r="BG52" s="23">
        <v>357</v>
      </c>
      <c r="BH52" s="23">
        <v>78</v>
      </c>
      <c r="BI52" s="23">
        <v>13</v>
      </c>
      <c r="BJ52" s="23">
        <v>21.8</v>
      </c>
      <c r="BK52" s="23">
        <v>3.4</v>
      </c>
      <c r="BL52" s="23">
        <v>100</v>
      </c>
      <c r="BM52" s="23">
        <v>15</v>
      </c>
      <c r="BN52" s="23">
        <v>28.1</v>
      </c>
      <c r="BO52" s="23">
        <v>3.7</v>
      </c>
      <c r="BP52" s="23">
        <v>0.57999999999999996</v>
      </c>
      <c r="BQ52" s="23">
        <v>-1.248E-3</v>
      </c>
      <c r="BR52" s="24">
        <v>4072</v>
      </c>
      <c r="BU52" s="25" t="s">
        <v>166</v>
      </c>
      <c r="BV52" s="23">
        <v>364</v>
      </c>
      <c r="BW52" s="23">
        <v>89</v>
      </c>
      <c r="BX52" s="23">
        <v>14</v>
      </c>
      <c r="BY52" s="23">
        <v>24.3</v>
      </c>
      <c r="BZ52" s="23">
        <v>3.5</v>
      </c>
      <c r="CA52" s="23">
        <v>101</v>
      </c>
      <c r="CB52" s="23">
        <v>15</v>
      </c>
      <c r="CC52" s="23">
        <v>27.8</v>
      </c>
      <c r="CD52" s="23">
        <v>3.6</v>
      </c>
      <c r="CE52" s="23">
        <v>0.57999999999999996</v>
      </c>
      <c r="CF52" s="23">
        <v>-1.23E-3</v>
      </c>
      <c r="CG52" s="24">
        <v>4072</v>
      </c>
    </row>
    <row r="53" spans="1:85" ht="15">
      <c r="A53" s="76" t="s">
        <v>226</v>
      </c>
      <c r="B53" s="77">
        <v>1673</v>
      </c>
      <c r="C53" s="78">
        <v>392</v>
      </c>
      <c r="D53" s="78">
        <v>41</v>
      </c>
      <c r="E53" s="78">
        <v>23.4</v>
      </c>
      <c r="F53" s="78">
        <v>2.2000000000000002</v>
      </c>
      <c r="G53" s="78">
        <v>482</v>
      </c>
      <c r="H53" s="78">
        <v>45</v>
      </c>
      <c r="I53" s="78">
        <v>28.8</v>
      </c>
      <c r="J53" s="78">
        <v>2.4</v>
      </c>
      <c r="K53" s="78">
        <v>1.1100000000000001</v>
      </c>
      <c r="L53" s="78">
        <v>-4.9600000000000002E-4</v>
      </c>
      <c r="M53" s="77">
        <v>4072</v>
      </c>
      <c r="P53" s="70" t="s">
        <v>226</v>
      </c>
      <c r="Q53" s="71">
        <v>1604</v>
      </c>
      <c r="R53" s="72">
        <v>251</v>
      </c>
      <c r="S53" s="72">
        <v>33</v>
      </c>
      <c r="T53" s="72">
        <v>15.7</v>
      </c>
      <c r="U53" s="72">
        <v>1.9</v>
      </c>
      <c r="V53" s="72">
        <v>381</v>
      </c>
      <c r="W53" s="72">
        <v>41</v>
      </c>
      <c r="X53" s="72">
        <v>23.7</v>
      </c>
      <c r="Y53" s="72">
        <v>2.2999999999999998</v>
      </c>
      <c r="Z53" s="72">
        <v>1.1100000000000001</v>
      </c>
      <c r="AA53" s="72">
        <v>-4.9600000000000002E-4</v>
      </c>
      <c r="AB53" s="71">
        <v>4072</v>
      </c>
      <c r="AE53" s="41" t="s">
        <v>225</v>
      </c>
      <c r="AF53" s="42">
        <v>3234</v>
      </c>
      <c r="AG53" s="43">
        <v>624</v>
      </c>
      <c r="AH53" s="43">
        <v>54</v>
      </c>
      <c r="AI53" s="43">
        <v>19.3</v>
      </c>
      <c r="AJ53" s="43">
        <v>1.5</v>
      </c>
      <c r="AK53" s="43">
        <v>854</v>
      </c>
      <c r="AL53" s="43">
        <v>62</v>
      </c>
      <c r="AM53" s="43">
        <v>26.4</v>
      </c>
      <c r="AN53" s="43">
        <v>1.7</v>
      </c>
      <c r="AO53" s="43">
        <v>1.17</v>
      </c>
      <c r="AP53" s="43">
        <v>-2.5000000000000001E-4</v>
      </c>
      <c r="AQ53" s="42">
        <v>4072</v>
      </c>
      <c r="AR53" s="24"/>
      <c r="AS53" s="23" t="s">
        <v>167</v>
      </c>
      <c r="AT53" s="24">
        <v>3421</v>
      </c>
      <c r="AU53" s="23">
        <v>680</v>
      </c>
      <c r="AV53" s="23">
        <v>53</v>
      </c>
      <c r="AW53" s="23">
        <v>19.899999999999999</v>
      </c>
      <c r="AX53" s="23">
        <v>1.4</v>
      </c>
      <c r="AY53" s="23">
        <v>851</v>
      </c>
      <c r="AZ53" s="23">
        <v>59</v>
      </c>
      <c r="BA53" s="23">
        <v>24.9</v>
      </c>
      <c r="BB53" s="23">
        <v>1.5</v>
      </c>
      <c r="BF53" s="25" t="s">
        <v>167</v>
      </c>
      <c r="BG53" s="24">
        <v>3357</v>
      </c>
      <c r="BH53" s="23">
        <v>683</v>
      </c>
      <c r="BI53" s="23">
        <v>56</v>
      </c>
      <c r="BJ53" s="23">
        <v>20.3</v>
      </c>
      <c r="BK53" s="23">
        <v>1.5</v>
      </c>
      <c r="BL53" s="23">
        <v>817</v>
      </c>
      <c r="BM53" s="23">
        <v>61</v>
      </c>
      <c r="BN53" s="23">
        <v>24.3</v>
      </c>
      <c r="BO53" s="23">
        <v>1.6</v>
      </c>
      <c r="BP53" s="23">
        <v>1.17</v>
      </c>
      <c r="BQ53" s="23">
        <v>-2.5099999999999998E-4</v>
      </c>
      <c r="BR53" s="24">
        <v>4072</v>
      </c>
      <c r="BU53" s="25" t="s">
        <v>167</v>
      </c>
      <c r="BV53" s="24">
        <v>3357</v>
      </c>
      <c r="BW53" s="23">
        <v>657</v>
      </c>
      <c r="BX53" s="23">
        <v>55</v>
      </c>
      <c r="BY53" s="23">
        <v>19.600000000000001</v>
      </c>
      <c r="BZ53" s="23">
        <v>1.5</v>
      </c>
      <c r="CA53" s="23">
        <v>829</v>
      </c>
      <c r="CB53" s="23">
        <v>61</v>
      </c>
      <c r="CC53" s="23">
        <v>24.7</v>
      </c>
      <c r="CD53" s="23">
        <v>1.6</v>
      </c>
      <c r="CE53" s="23">
        <v>1.17</v>
      </c>
      <c r="CF53" s="23">
        <v>-2.5099999999999998E-4</v>
      </c>
      <c r="CG53" s="24">
        <v>4072</v>
      </c>
    </row>
    <row r="54" spans="1:85" ht="15">
      <c r="A54" s="76" t="s">
        <v>227</v>
      </c>
      <c r="B54" s="78">
        <v>100</v>
      </c>
      <c r="C54" s="78">
        <v>13</v>
      </c>
      <c r="D54" s="78">
        <v>3</v>
      </c>
      <c r="E54" s="78">
        <v>13.4</v>
      </c>
      <c r="F54" s="78">
        <v>2.8</v>
      </c>
      <c r="G54" s="78">
        <v>18</v>
      </c>
      <c r="H54" s="78">
        <v>3</v>
      </c>
      <c r="I54" s="78">
        <v>17.899999999999999</v>
      </c>
      <c r="J54" s="78">
        <v>3.1</v>
      </c>
      <c r="K54" s="78">
        <v>0.16</v>
      </c>
      <c r="L54" s="78">
        <v>-1.039E-3</v>
      </c>
      <c r="M54" s="77">
        <v>4072</v>
      </c>
      <c r="P54" s="70" t="s">
        <v>227</v>
      </c>
      <c r="Q54" s="72">
        <v>103</v>
      </c>
      <c r="R54" s="72">
        <v>14</v>
      </c>
      <c r="S54" s="72">
        <v>3</v>
      </c>
      <c r="T54" s="72">
        <v>13.8</v>
      </c>
      <c r="U54" s="72">
        <v>2.7</v>
      </c>
      <c r="V54" s="72">
        <v>19</v>
      </c>
      <c r="W54" s="72">
        <v>3</v>
      </c>
      <c r="X54" s="72">
        <v>18.899999999999999</v>
      </c>
      <c r="Y54" s="72">
        <v>3.1</v>
      </c>
      <c r="Z54" s="72">
        <v>0.16</v>
      </c>
      <c r="AA54" s="72">
        <v>-1.039E-3</v>
      </c>
      <c r="AB54" s="71">
        <v>4072</v>
      </c>
      <c r="AE54" s="41" t="s">
        <v>226</v>
      </c>
      <c r="AF54" s="42">
        <v>1595</v>
      </c>
      <c r="AG54" s="43">
        <v>327</v>
      </c>
      <c r="AH54" s="43">
        <v>38</v>
      </c>
      <c r="AI54" s="43">
        <v>20.5</v>
      </c>
      <c r="AJ54" s="43">
        <v>2.1</v>
      </c>
      <c r="AK54" s="43">
        <v>442</v>
      </c>
      <c r="AL54" s="43">
        <v>44</v>
      </c>
      <c r="AM54" s="43">
        <v>27.7</v>
      </c>
      <c r="AN54" s="43">
        <v>2.4</v>
      </c>
      <c r="AO54" s="43">
        <v>1.1100000000000001</v>
      </c>
      <c r="AP54" s="43">
        <v>-5.0299999999999997E-4</v>
      </c>
      <c r="AQ54" s="42">
        <v>4072</v>
      </c>
      <c r="AR54" s="24"/>
      <c r="AS54" s="23" t="s">
        <v>168</v>
      </c>
      <c r="AT54" s="24">
        <v>1396</v>
      </c>
      <c r="AU54" s="23">
        <v>264</v>
      </c>
      <c r="AV54" s="23">
        <v>34</v>
      </c>
      <c r="AW54" s="23">
        <v>19</v>
      </c>
      <c r="AX54" s="23">
        <v>2.2000000000000002</v>
      </c>
      <c r="AY54" s="23">
        <v>354</v>
      </c>
      <c r="AZ54" s="23">
        <v>40</v>
      </c>
      <c r="BA54" s="23">
        <v>25.4</v>
      </c>
      <c r="BB54" s="23">
        <v>2.5</v>
      </c>
      <c r="BF54" s="25" t="s">
        <v>168</v>
      </c>
      <c r="BG54" s="24">
        <v>1541</v>
      </c>
      <c r="BH54" s="23">
        <v>287</v>
      </c>
      <c r="BI54" s="23">
        <v>35</v>
      </c>
      <c r="BJ54" s="23">
        <v>18.600000000000001</v>
      </c>
      <c r="BK54" s="23">
        <v>2.1</v>
      </c>
      <c r="BL54" s="23">
        <v>367</v>
      </c>
      <c r="BM54" s="23">
        <v>40</v>
      </c>
      <c r="BN54" s="23">
        <v>23.8</v>
      </c>
      <c r="BO54" s="23">
        <v>2.2999999999999998</v>
      </c>
      <c r="BP54" s="23">
        <v>1.1100000000000001</v>
      </c>
      <c r="BQ54" s="23">
        <v>-5.3799999999999996E-4</v>
      </c>
      <c r="BR54" s="24">
        <v>4072</v>
      </c>
      <c r="BU54" s="25" t="s">
        <v>168</v>
      </c>
      <c r="BV54" s="24">
        <v>1551</v>
      </c>
      <c r="BW54" s="23">
        <v>268</v>
      </c>
      <c r="BX54" s="23">
        <v>34</v>
      </c>
      <c r="BY54" s="23">
        <v>17.3</v>
      </c>
      <c r="BZ54" s="23">
        <v>2</v>
      </c>
      <c r="CA54" s="23">
        <v>345</v>
      </c>
      <c r="CB54" s="23">
        <v>39</v>
      </c>
      <c r="CC54" s="23">
        <v>22.2</v>
      </c>
      <c r="CD54" s="23">
        <v>2.2000000000000002</v>
      </c>
      <c r="CE54" s="23">
        <v>1.1100000000000001</v>
      </c>
      <c r="CF54" s="23">
        <v>-5.2800000000000004E-4</v>
      </c>
      <c r="CG54" s="24">
        <v>4072</v>
      </c>
    </row>
    <row r="55" spans="1:85" ht="15">
      <c r="A55" s="76" t="s">
        <v>228</v>
      </c>
      <c r="B55" s="77">
        <v>1953</v>
      </c>
      <c r="C55" s="78">
        <v>312</v>
      </c>
      <c r="D55" s="78">
        <v>37</v>
      </c>
      <c r="E55" s="78">
        <v>16</v>
      </c>
      <c r="F55" s="78">
        <v>1.7</v>
      </c>
      <c r="G55" s="78">
        <v>415</v>
      </c>
      <c r="H55" s="78">
        <v>42</v>
      </c>
      <c r="I55" s="78">
        <v>21.2</v>
      </c>
      <c r="J55" s="78">
        <v>1.9</v>
      </c>
      <c r="K55" s="78">
        <v>1.0900000000000001</v>
      </c>
      <c r="L55" s="78">
        <v>-3.9199999999999999E-4</v>
      </c>
      <c r="M55" s="77">
        <v>4072</v>
      </c>
      <c r="P55" s="70" t="s">
        <v>228</v>
      </c>
      <c r="Q55" s="71">
        <v>1946</v>
      </c>
      <c r="R55" s="72">
        <v>377</v>
      </c>
      <c r="S55" s="72">
        <v>40</v>
      </c>
      <c r="T55" s="72">
        <v>19.399999999999999</v>
      </c>
      <c r="U55" s="72">
        <v>1.9</v>
      </c>
      <c r="V55" s="72">
        <v>471</v>
      </c>
      <c r="W55" s="72">
        <v>45</v>
      </c>
      <c r="X55" s="72">
        <v>24.2</v>
      </c>
      <c r="Y55" s="72">
        <v>2</v>
      </c>
      <c r="Z55" s="72">
        <v>1.0900000000000001</v>
      </c>
      <c r="AA55" s="72">
        <v>-3.9199999999999999E-4</v>
      </c>
      <c r="AB55" s="71">
        <v>4072</v>
      </c>
      <c r="AE55" s="41" t="s">
        <v>227</v>
      </c>
      <c r="AF55" s="43">
        <v>106</v>
      </c>
      <c r="AG55" s="43">
        <v>10</v>
      </c>
      <c r="AH55" s="43">
        <v>3</v>
      </c>
      <c r="AI55" s="43">
        <v>9.5</v>
      </c>
      <c r="AJ55" s="43">
        <v>2.2999999999999998</v>
      </c>
      <c r="AK55" s="43">
        <v>17</v>
      </c>
      <c r="AL55" s="43">
        <v>3</v>
      </c>
      <c r="AM55" s="43">
        <v>15.6</v>
      </c>
      <c r="AN55" s="43">
        <v>2.8</v>
      </c>
      <c r="AO55" s="43">
        <v>0.16</v>
      </c>
      <c r="AP55" s="43">
        <v>-1.044E-3</v>
      </c>
      <c r="AQ55" s="42">
        <v>4072</v>
      </c>
      <c r="AR55" s="24"/>
      <c r="AS55" s="23" t="s">
        <v>169</v>
      </c>
      <c r="AT55" s="23">
        <v>108</v>
      </c>
      <c r="AU55" s="23">
        <v>12</v>
      </c>
      <c r="AV55" s="23">
        <v>2</v>
      </c>
      <c r="AW55" s="23">
        <v>11.5</v>
      </c>
      <c r="AX55" s="23">
        <v>2.1</v>
      </c>
      <c r="AY55" s="23">
        <v>17</v>
      </c>
      <c r="AZ55" s="23">
        <v>3</v>
      </c>
      <c r="BA55" s="23">
        <v>16.100000000000001</v>
      </c>
      <c r="BB55" s="23">
        <v>2.5</v>
      </c>
      <c r="BF55" s="25" t="s">
        <v>169</v>
      </c>
      <c r="BG55" s="23">
        <v>99</v>
      </c>
      <c r="BH55" s="23">
        <v>9</v>
      </c>
      <c r="BI55" s="23">
        <v>2</v>
      </c>
      <c r="BJ55" s="23">
        <v>9.1</v>
      </c>
      <c r="BK55" s="23">
        <v>2.2999999999999998</v>
      </c>
      <c r="BL55" s="23">
        <v>13</v>
      </c>
      <c r="BM55" s="23">
        <v>3</v>
      </c>
      <c r="BN55" s="23">
        <v>13.5</v>
      </c>
      <c r="BO55" s="23">
        <v>2.8</v>
      </c>
      <c r="BP55" s="23">
        <v>0.16</v>
      </c>
      <c r="BQ55" s="23">
        <v>-1.0529999999999999E-3</v>
      </c>
      <c r="BR55" s="24">
        <v>4072</v>
      </c>
      <c r="BU55" s="25" t="s">
        <v>169</v>
      </c>
      <c r="BV55" s="23">
        <v>99</v>
      </c>
      <c r="BW55" s="23">
        <v>11</v>
      </c>
      <c r="BX55" s="23">
        <v>3</v>
      </c>
      <c r="BY55" s="23">
        <v>10.7</v>
      </c>
      <c r="BZ55" s="23">
        <v>2.5</v>
      </c>
      <c r="CA55" s="23">
        <v>18</v>
      </c>
      <c r="CB55" s="23">
        <v>3</v>
      </c>
      <c r="CC55" s="23">
        <v>18.3</v>
      </c>
      <c r="CD55" s="23">
        <v>3.1</v>
      </c>
      <c r="CE55" s="23">
        <v>0.16</v>
      </c>
      <c r="CF55" s="23">
        <v>-1.049E-3</v>
      </c>
      <c r="CG55" s="24">
        <v>4072</v>
      </c>
    </row>
    <row r="56" spans="1:85" ht="15">
      <c r="A56" s="76" t="s">
        <v>229</v>
      </c>
      <c r="B56" s="78">
        <v>631</v>
      </c>
      <c r="C56" s="78">
        <v>119</v>
      </c>
      <c r="D56" s="78">
        <v>21</v>
      </c>
      <c r="E56" s="78">
        <v>18.899999999999999</v>
      </c>
      <c r="F56" s="78">
        <v>3</v>
      </c>
      <c r="G56" s="78">
        <v>146</v>
      </c>
      <c r="H56" s="78">
        <v>23</v>
      </c>
      <c r="I56" s="78">
        <v>23.1</v>
      </c>
      <c r="J56" s="78">
        <v>3.2</v>
      </c>
      <c r="K56" s="78">
        <v>0.91</v>
      </c>
      <c r="L56" s="78">
        <v>-1.036E-3</v>
      </c>
      <c r="M56" s="77">
        <v>4072</v>
      </c>
      <c r="P56" s="70" t="s">
        <v>229</v>
      </c>
      <c r="Q56" s="72">
        <v>610</v>
      </c>
      <c r="R56" s="72">
        <v>122</v>
      </c>
      <c r="S56" s="72">
        <v>21</v>
      </c>
      <c r="T56" s="72">
        <v>19.899999999999999</v>
      </c>
      <c r="U56" s="72">
        <v>3.1</v>
      </c>
      <c r="V56" s="72">
        <v>170</v>
      </c>
      <c r="W56" s="72">
        <v>24</v>
      </c>
      <c r="X56" s="72">
        <v>27.8</v>
      </c>
      <c r="Y56" s="72">
        <v>3.5</v>
      </c>
      <c r="Z56" s="72">
        <v>0.91</v>
      </c>
      <c r="AA56" s="72">
        <v>-1.036E-3</v>
      </c>
      <c r="AB56" s="71">
        <v>4072</v>
      </c>
      <c r="AE56" s="41" t="s">
        <v>228</v>
      </c>
      <c r="AF56" s="42">
        <v>1976</v>
      </c>
      <c r="AG56" s="43">
        <v>320</v>
      </c>
      <c r="AH56" s="43">
        <v>37</v>
      </c>
      <c r="AI56" s="43">
        <v>16.2</v>
      </c>
      <c r="AJ56" s="43">
        <v>1.7</v>
      </c>
      <c r="AK56" s="43">
        <v>412</v>
      </c>
      <c r="AL56" s="43">
        <v>42</v>
      </c>
      <c r="AM56" s="43">
        <v>20.8</v>
      </c>
      <c r="AN56" s="43">
        <v>1.9</v>
      </c>
      <c r="AO56" s="43">
        <v>1.0900000000000001</v>
      </c>
      <c r="AP56" s="43">
        <v>-3.9300000000000001E-4</v>
      </c>
      <c r="AQ56" s="42">
        <v>4072</v>
      </c>
      <c r="AR56" s="24"/>
      <c r="AS56" s="23" t="s">
        <v>170</v>
      </c>
      <c r="AT56" s="24">
        <v>2099</v>
      </c>
      <c r="AU56" s="23">
        <v>283</v>
      </c>
      <c r="AV56" s="23">
        <v>35</v>
      </c>
      <c r="AW56" s="23">
        <v>13.5</v>
      </c>
      <c r="AX56" s="23">
        <v>1.6</v>
      </c>
      <c r="AY56" s="23">
        <v>329</v>
      </c>
      <c r="AZ56" s="23">
        <v>38</v>
      </c>
      <c r="BA56" s="23">
        <v>15.7</v>
      </c>
      <c r="BB56" s="23">
        <v>1.7</v>
      </c>
      <c r="BF56" s="25" t="s">
        <v>170</v>
      </c>
      <c r="BG56" s="24">
        <v>2019</v>
      </c>
      <c r="BH56" s="23">
        <v>289</v>
      </c>
      <c r="BI56" s="23">
        <v>35</v>
      </c>
      <c r="BJ56" s="23">
        <v>14.3</v>
      </c>
      <c r="BK56" s="23">
        <v>1.6</v>
      </c>
      <c r="BL56" s="23">
        <v>373</v>
      </c>
      <c r="BM56" s="23">
        <v>40</v>
      </c>
      <c r="BN56" s="23">
        <v>18.5</v>
      </c>
      <c r="BO56" s="23">
        <v>1.8</v>
      </c>
      <c r="BP56" s="23">
        <v>1.0900000000000001</v>
      </c>
      <c r="BQ56" s="23">
        <v>-3.9300000000000001E-4</v>
      </c>
      <c r="BR56" s="24">
        <v>4072</v>
      </c>
      <c r="BU56" s="25" t="s">
        <v>170</v>
      </c>
      <c r="BV56" s="24">
        <v>1917</v>
      </c>
      <c r="BW56" s="23">
        <v>287</v>
      </c>
      <c r="BX56" s="23">
        <v>35</v>
      </c>
      <c r="BY56" s="23">
        <v>15</v>
      </c>
      <c r="BZ56" s="23">
        <v>1.7</v>
      </c>
      <c r="CA56" s="23">
        <v>369</v>
      </c>
      <c r="CB56" s="23">
        <v>40</v>
      </c>
      <c r="CC56" s="23">
        <v>19.2</v>
      </c>
      <c r="CD56" s="23">
        <v>1.9</v>
      </c>
      <c r="CE56" s="23">
        <v>1.0900000000000001</v>
      </c>
      <c r="CF56" s="23">
        <v>-3.9300000000000001E-4</v>
      </c>
      <c r="CG56" s="24">
        <v>4072</v>
      </c>
    </row>
    <row r="57" spans="1:85" ht="15">
      <c r="A57" s="76" t="s">
        <v>230</v>
      </c>
      <c r="B57" s="78">
        <v>612</v>
      </c>
      <c r="C57" s="78">
        <v>114</v>
      </c>
      <c r="D57" s="78">
        <v>21</v>
      </c>
      <c r="E57" s="78">
        <v>18.600000000000001</v>
      </c>
      <c r="F57" s="78">
        <v>3.2</v>
      </c>
      <c r="G57" s="78">
        <v>135</v>
      </c>
      <c r="H57" s="78">
        <v>23</v>
      </c>
      <c r="I57" s="78">
        <v>22.1</v>
      </c>
      <c r="J57" s="78">
        <v>3.4</v>
      </c>
      <c r="K57" s="78">
        <v>1.01</v>
      </c>
      <c r="L57" s="78">
        <v>-1.0889999999999999E-3</v>
      </c>
      <c r="M57" s="77">
        <v>4072</v>
      </c>
      <c r="P57" s="70" t="s">
        <v>230</v>
      </c>
      <c r="Q57" s="72">
        <v>634</v>
      </c>
      <c r="R57" s="72">
        <v>94</v>
      </c>
      <c r="S57" s="72">
        <v>19</v>
      </c>
      <c r="T57" s="72">
        <v>14.9</v>
      </c>
      <c r="U57" s="72">
        <v>2.9</v>
      </c>
      <c r="V57" s="72">
        <v>151</v>
      </c>
      <c r="W57" s="72">
        <v>24</v>
      </c>
      <c r="X57" s="72">
        <v>23.8</v>
      </c>
      <c r="Y57" s="72">
        <v>3.4</v>
      </c>
      <c r="Z57" s="72">
        <v>1.01</v>
      </c>
      <c r="AA57" s="72">
        <v>-1.0889999999999999E-3</v>
      </c>
      <c r="AB57" s="71">
        <v>4072</v>
      </c>
      <c r="AE57" s="41" t="s">
        <v>229</v>
      </c>
      <c r="AF57" s="43">
        <v>672</v>
      </c>
      <c r="AG57" s="43">
        <v>114</v>
      </c>
      <c r="AH57" s="43">
        <v>20</v>
      </c>
      <c r="AI57" s="43">
        <v>16.899999999999999</v>
      </c>
      <c r="AJ57" s="43">
        <v>2.8</v>
      </c>
      <c r="AK57" s="43">
        <v>166</v>
      </c>
      <c r="AL57" s="43">
        <v>24</v>
      </c>
      <c r="AM57" s="43">
        <v>24.8</v>
      </c>
      <c r="AN57" s="43">
        <v>3.2</v>
      </c>
      <c r="AO57" s="43">
        <v>0.91</v>
      </c>
      <c r="AP57" s="43">
        <v>-1.0430000000000001E-3</v>
      </c>
      <c r="AQ57" s="42">
        <v>4072</v>
      </c>
      <c r="AR57" s="24"/>
      <c r="AS57" s="23" t="s">
        <v>171</v>
      </c>
      <c r="AT57" s="23">
        <v>599</v>
      </c>
      <c r="AU57" s="23">
        <v>91</v>
      </c>
      <c r="AV57" s="23">
        <v>16</v>
      </c>
      <c r="AW57" s="23">
        <v>15.2</v>
      </c>
      <c r="AX57" s="23">
        <v>2.5</v>
      </c>
      <c r="AY57" s="23">
        <v>150</v>
      </c>
      <c r="AZ57" s="23">
        <v>21</v>
      </c>
      <c r="BA57" s="23">
        <v>25</v>
      </c>
      <c r="BB57" s="23">
        <v>3</v>
      </c>
      <c r="BF57" s="25" t="s">
        <v>171</v>
      </c>
      <c r="BG57" s="23">
        <v>580</v>
      </c>
      <c r="BH57" s="23">
        <v>85</v>
      </c>
      <c r="BI57" s="23">
        <v>18</v>
      </c>
      <c r="BJ57" s="23">
        <v>14.6</v>
      </c>
      <c r="BK57" s="23">
        <v>2.8</v>
      </c>
      <c r="BL57" s="23">
        <v>125</v>
      </c>
      <c r="BM57" s="23">
        <v>21</v>
      </c>
      <c r="BN57" s="23">
        <v>21.5</v>
      </c>
      <c r="BO57" s="23">
        <v>3.3</v>
      </c>
      <c r="BP57" s="23">
        <v>0.91</v>
      </c>
      <c r="BQ57" s="23">
        <v>-1.0759999999999999E-3</v>
      </c>
      <c r="BR57" s="24">
        <v>4072</v>
      </c>
      <c r="BU57" s="25" t="s">
        <v>171</v>
      </c>
      <c r="BV57" s="23">
        <v>590</v>
      </c>
      <c r="BW57" s="23">
        <v>114</v>
      </c>
      <c r="BX57" s="23">
        <v>20</v>
      </c>
      <c r="BY57" s="23">
        <v>19.399999999999999</v>
      </c>
      <c r="BZ57" s="23">
        <v>3.1</v>
      </c>
      <c r="CA57" s="23">
        <v>147</v>
      </c>
      <c r="CB57" s="23">
        <v>23</v>
      </c>
      <c r="CC57" s="23">
        <v>25</v>
      </c>
      <c r="CD57" s="23">
        <v>3.4</v>
      </c>
      <c r="CE57" s="23">
        <v>0.91</v>
      </c>
      <c r="CF57" s="23">
        <v>-1.062E-3</v>
      </c>
      <c r="CG57" s="24">
        <v>4072</v>
      </c>
    </row>
    <row r="58" spans="1:85" ht="15">
      <c r="A58" s="76" t="s">
        <v>231</v>
      </c>
      <c r="B58" s="77">
        <v>2096</v>
      </c>
      <c r="C58" s="78">
        <v>286</v>
      </c>
      <c r="D58" s="78">
        <v>35</v>
      </c>
      <c r="E58" s="78">
        <v>13.6</v>
      </c>
      <c r="F58" s="78">
        <v>1.6</v>
      </c>
      <c r="G58" s="78">
        <v>360</v>
      </c>
      <c r="H58" s="78">
        <v>39</v>
      </c>
      <c r="I58" s="78">
        <v>17.2</v>
      </c>
      <c r="J58" s="78">
        <v>1.7</v>
      </c>
      <c r="K58" s="78">
        <v>1.0900000000000001</v>
      </c>
      <c r="L58" s="78">
        <v>-3.6299999999999999E-4</v>
      </c>
      <c r="M58" s="77">
        <v>4072</v>
      </c>
      <c r="P58" s="70" t="s">
        <v>231</v>
      </c>
      <c r="Q58" s="71">
        <v>2021</v>
      </c>
      <c r="R58" s="72">
        <v>272</v>
      </c>
      <c r="S58" s="72">
        <v>34</v>
      </c>
      <c r="T58" s="72">
        <v>13.5</v>
      </c>
      <c r="U58" s="72">
        <v>1.6</v>
      </c>
      <c r="V58" s="72">
        <v>347</v>
      </c>
      <c r="W58" s="72">
        <v>39</v>
      </c>
      <c r="X58" s="72">
        <v>17.2</v>
      </c>
      <c r="Y58" s="72">
        <v>1.8</v>
      </c>
      <c r="Z58" s="72">
        <v>1.0900000000000001</v>
      </c>
      <c r="AA58" s="72">
        <v>-3.6299999999999999E-4</v>
      </c>
      <c r="AB58" s="71">
        <v>4072</v>
      </c>
      <c r="AE58" s="41" t="s">
        <v>230</v>
      </c>
      <c r="AF58" s="43">
        <v>624</v>
      </c>
      <c r="AG58" s="43">
        <v>89</v>
      </c>
      <c r="AH58" s="43">
        <v>19</v>
      </c>
      <c r="AI58" s="43">
        <v>14.3</v>
      </c>
      <c r="AJ58" s="43">
        <v>2.8</v>
      </c>
      <c r="AK58" s="43">
        <v>117</v>
      </c>
      <c r="AL58" s="43">
        <v>22</v>
      </c>
      <c r="AM58" s="43">
        <v>18.7</v>
      </c>
      <c r="AN58" s="43">
        <v>3.2</v>
      </c>
      <c r="AO58" s="43">
        <v>1.01</v>
      </c>
      <c r="AP58" s="43">
        <v>-1.1019999999999999E-3</v>
      </c>
      <c r="AQ58" s="42">
        <v>4072</v>
      </c>
      <c r="AR58" s="24"/>
      <c r="AS58" s="23" t="s">
        <v>172</v>
      </c>
      <c r="AT58" s="23">
        <v>620</v>
      </c>
      <c r="AU58" s="23">
        <v>110</v>
      </c>
      <c r="AV58" s="23">
        <v>17</v>
      </c>
      <c r="AW58" s="23">
        <v>17.8</v>
      </c>
      <c r="AX58" s="23">
        <v>2.6</v>
      </c>
      <c r="AY58" s="23">
        <v>131</v>
      </c>
      <c r="AZ58" s="23">
        <v>19</v>
      </c>
      <c r="BA58" s="23">
        <v>21.2</v>
      </c>
      <c r="BB58" s="23">
        <v>2.7</v>
      </c>
      <c r="BF58" s="25" t="s">
        <v>172</v>
      </c>
      <c r="BG58" s="23">
        <v>619</v>
      </c>
      <c r="BH58" s="23">
        <v>81</v>
      </c>
      <c r="BI58" s="23">
        <v>18</v>
      </c>
      <c r="BJ58" s="23">
        <v>13</v>
      </c>
      <c r="BK58" s="23">
        <v>2.7</v>
      </c>
      <c r="BL58" s="23">
        <v>118</v>
      </c>
      <c r="BM58" s="23">
        <v>22</v>
      </c>
      <c r="BN58" s="23">
        <v>19</v>
      </c>
      <c r="BO58" s="23">
        <v>3.2</v>
      </c>
      <c r="BP58" s="23">
        <v>1.01</v>
      </c>
      <c r="BQ58" s="23">
        <v>-1.152E-3</v>
      </c>
      <c r="BR58" s="24">
        <v>4072</v>
      </c>
      <c r="BU58" s="25" t="s">
        <v>172</v>
      </c>
      <c r="BV58" s="23">
        <v>611</v>
      </c>
      <c r="BW58" s="23">
        <v>85</v>
      </c>
      <c r="BX58" s="23">
        <v>18</v>
      </c>
      <c r="BY58" s="23">
        <v>13.9</v>
      </c>
      <c r="BZ58" s="23">
        <v>2.8</v>
      </c>
      <c r="CA58" s="23">
        <v>126</v>
      </c>
      <c r="CB58" s="23">
        <v>22</v>
      </c>
      <c r="CC58" s="23">
        <v>20.6</v>
      </c>
      <c r="CD58" s="23">
        <v>3.3</v>
      </c>
      <c r="CE58" s="23">
        <v>1.01</v>
      </c>
      <c r="CF58" s="23">
        <v>-1.1329999999999999E-3</v>
      </c>
      <c r="CG58" s="24">
        <v>4072</v>
      </c>
    </row>
    <row r="59" spans="1:85" ht="15">
      <c r="A59" s="76" t="s">
        <v>232</v>
      </c>
      <c r="B59" s="78">
        <v>162</v>
      </c>
      <c r="C59" s="78">
        <v>34</v>
      </c>
      <c r="D59" s="78">
        <v>6</v>
      </c>
      <c r="E59" s="78">
        <v>20.7</v>
      </c>
      <c r="F59" s="78">
        <v>3.5</v>
      </c>
      <c r="G59" s="78">
        <v>40</v>
      </c>
      <c r="H59" s="78">
        <v>7</v>
      </c>
      <c r="I59" s="78">
        <v>24.4</v>
      </c>
      <c r="J59" s="78">
        <v>3.7</v>
      </c>
      <c r="K59" s="78">
        <v>0.3</v>
      </c>
      <c r="L59" s="78">
        <v>-1.1839999999999999E-3</v>
      </c>
      <c r="M59" s="77">
        <v>4072</v>
      </c>
      <c r="P59" s="70" t="s">
        <v>232</v>
      </c>
      <c r="Q59" s="72">
        <v>164</v>
      </c>
      <c r="R59" s="72">
        <v>27</v>
      </c>
      <c r="S59" s="72">
        <v>6</v>
      </c>
      <c r="T59" s="72">
        <v>16.2</v>
      </c>
      <c r="U59" s="72">
        <v>3.2</v>
      </c>
      <c r="V59" s="72">
        <v>33</v>
      </c>
      <c r="W59" s="72">
        <v>6</v>
      </c>
      <c r="X59" s="72">
        <v>20</v>
      </c>
      <c r="Y59" s="72">
        <v>3.4</v>
      </c>
      <c r="Z59" s="72">
        <v>0.3</v>
      </c>
      <c r="AA59" s="72">
        <v>-1.1839999999999999E-3</v>
      </c>
      <c r="AB59" s="71">
        <v>4072</v>
      </c>
      <c r="AE59" s="41" t="s">
        <v>231</v>
      </c>
      <c r="AF59" s="42">
        <v>1963</v>
      </c>
      <c r="AG59" s="43">
        <v>280</v>
      </c>
      <c r="AH59" s="43">
        <v>35</v>
      </c>
      <c r="AI59" s="43">
        <v>14.3</v>
      </c>
      <c r="AJ59" s="43">
        <v>1.7</v>
      </c>
      <c r="AK59" s="43">
        <v>382</v>
      </c>
      <c r="AL59" s="43">
        <v>41</v>
      </c>
      <c r="AM59" s="43">
        <v>19.399999999999999</v>
      </c>
      <c r="AN59" s="43">
        <v>1.9</v>
      </c>
      <c r="AO59" s="43">
        <v>1.0900000000000001</v>
      </c>
      <c r="AP59" s="43">
        <v>-3.6299999999999999E-4</v>
      </c>
      <c r="AQ59" s="42">
        <v>4072</v>
      </c>
      <c r="AR59" s="24"/>
      <c r="AS59" s="23" t="s">
        <v>173</v>
      </c>
      <c r="AT59" s="24">
        <v>2110</v>
      </c>
      <c r="AU59" s="23">
        <v>309</v>
      </c>
      <c r="AV59" s="23">
        <v>35</v>
      </c>
      <c r="AW59" s="23">
        <v>14.7</v>
      </c>
      <c r="AX59" s="23">
        <v>1.6</v>
      </c>
      <c r="AY59" s="23">
        <v>388</v>
      </c>
      <c r="AZ59" s="23">
        <v>40</v>
      </c>
      <c r="BA59" s="23">
        <v>18.399999999999999</v>
      </c>
      <c r="BB59" s="23">
        <v>1.7</v>
      </c>
      <c r="BF59" s="25" t="s">
        <v>173</v>
      </c>
      <c r="BG59" s="24">
        <v>2035</v>
      </c>
      <c r="BH59" s="23">
        <v>315</v>
      </c>
      <c r="BI59" s="23">
        <v>37</v>
      </c>
      <c r="BJ59" s="23">
        <v>15.5</v>
      </c>
      <c r="BK59" s="23">
        <v>1.7</v>
      </c>
      <c r="BL59" s="23">
        <v>419</v>
      </c>
      <c r="BM59" s="23">
        <v>42</v>
      </c>
      <c r="BN59" s="23">
        <v>20.6</v>
      </c>
      <c r="BO59" s="23">
        <v>1.9</v>
      </c>
      <c r="BP59" s="23">
        <v>1.0900000000000001</v>
      </c>
      <c r="BQ59" s="23">
        <v>-3.6299999999999999E-4</v>
      </c>
      <c r="BR59" s="24">
        <v>4072</v>
      </c>
      <c r="BU59" s="25" t="s">
        <v>173</v>
      </c>
      <c r="BV59" s="24">
        <v>1961</v>
      </c>
      <c r="BW59" s="23">
        <v>307</v>
      </c>
      <c r="BX59" s="23">
        <v>36</v>
      </c>
      <c r="BY59" s="23">
        <v>15.6</v>
      </c>
      <c r="BZ59" s="23">
        <v>1.7</v>
      </c>
      <c r="CA59" s="23">
        <v>406</v>
      </c>
      <c r="CB59" s="23">
        <v>42</v>
      </c>
      <c r="CC59" s="23">
        <v>20.7</v>
      </c>
      <c r="CD59" s="23">
        <v>1.9</v>
      </c>
      <c r="CE59" s="23">
        <v>1.0900000000000001</v>
      </c>
      <c r="CF59" s="23">
        <v>-3.6299999999999999E-4</v>
      </c>
      <c r="CG59" s="24">
        <v>4072</v>
      </c>
    </row>
    <row r="60" spans="1:85" ht="15">
      <c r="A60" s="76" t="s">
        <v>233</v>
      </c>
      <c r="B60" s="78">
        <v>774</v>
      </c>
      <c r="C60" s="78">
        <v>139</v>
      </c>
      <c r="D60" s="78">
        <v>24</v>
      </c>
      <c r="E60" s="78">
        <v>18</v>
      </c>
      <c r="F60" s="78">
        <v>2.9</v>
      </c>
      <c r="G60" s="78">
        <v>166</v>
      </c>
      <c r="H60" s="78">
        <v>26</v>
      </c>
      <c r="I60" s="78">
        <v>21.4</v>
      </c>
      <c r="J60" s="78">
        <v>3.1</v>
      </c>
      <c r="K60" s="78">
        <v>1.06</v>
      </c>
      <c r="L60" s="78">
        <v>-9.77E-4</v>
      </c>
      <c r="M60" s="77">
        <v>4072</v>
      </c>
      <c r="P60" s="70" t="s">
        <v>233</v>
      </c>
      <c r="Q60" s="72">
        <v>747</v>
      </c>
      <c r="R60" s="72">
        <v>129</v>
      </c>
      <c r="S60" s="72">
        <v>23</v>
      </c>
      <c r="T60" s="72">
        <v>17.2</v>
      </c>
      <c r="U60" s="72">
        <v>2.9</v>
      </c>
      <c r="V60" s="72">
        <v>170</v>
      </c>
      <c r="W60" s="72">
        <v>27</v>
      </c>
      <c r="X60" s="72">
        <v>22.8</v>
      </c>
      <c r="Y60" s="72">
        <v>3.2</v>
      </c>
      <c r="Z60" s="72">
        <v>1.06</v>
      </c>
      <c r="AA60" s="72">
        <v>-9.77E-4</v>
      </c>
      <c r="AB60" s="71">
        <v>4072</v>
      </c>
      <c r="AE60" s="41" t="s">
        <v>232</v>
      </c>
      <c r="AF60" s="43">
        <v>163</v>
      </c>
      <c r="AG60" s="43">
        <v>20</v>
      </c>
      <c r="AH60" s="43">
        <v>5</v>
      </c>
      <c r="AI60" s="43">
        <v>12.1</v>
      </c>
      <c r="AJ60" s="43">
        <v>2.8</v>
      </c>
      <c r="AK60" s="43">
        <v>25</v>
      </c>
      <c r="AL60" s="43">
        <v>6</v>
      </c>
      <c r="AM60" s="43">
        <v>15.7</v>
      </c>
      <c r="AN60" s="43">
        <v>3.2</v>
      </c>
      <c r="AO60" s="43">
        <v>0.3</v>
      </c>
      <c r="AP60" s="43">
        <v>-1.1770000000000001E-3</v>
      </c>
      <c r="AQ60" s="42">
        <v>4072</v>
      </c>
      <c r="AR60" s="24"/>
      <c r="AS60" s="23" t="s">
        <v>174</v>
      </c>
      <c r="AT60" s="23">
        <v>182</v>
      </c>
      <c r="AU60" s="23">
        <v>27</v>
      </c>
      <c r="AV60" s="23">
        <v>4</v>
      </c>
      <c r="AW60" s="23">
        <v>15.1</v>
      </c>
      <c r="AX60" s="23">
        <v>2.1</v>
      </c>
      <c r="AY60" s="23">
        <v>33</v>
      </c>
      <c r="AZ60" s="23">
        <v>5</v>
      </c>
      <c r="BA60" s="23">
        <v>18.2</v>
      </c>
      <c r="BB60" s="23">
        <v>2.2999999999999998</v>
      </c>
      <c r="BF60" s="25" t="s">
        <v>174</v>
      </c>
      <c r="BG60" s="23">
        <v>186</v>
      </c>
      <c r="BH60" s="23">
        <v>33</v>
      </c>
      <c r="BI60" s="23">
        <v>6</v>
      </c>
      <c r="BJ60" s="23">
        <v>17.600000000000001</v>
      </c>
      <c r="BK60" s="23">
        <v>3.1</v>
      </c>
      <c r="BL60" s="23">
        <v>42</v>
      </c>
      <c r="BM60" s="23">
        <v>7</v>
      </c>
      <c r="BN60" s="23">
        <v>22.5</v>
      </c>
      <c r="BO60" s="23">
        <v>3.4</v>
      </c>
      <c r="BP60" s="23">
        <v>0.3</v>
      </c>
      <c r="BQ60" s="23">
        <v>-1.15E-3</v>
      </c>
      <c r="BR60" s="24">
        <v>4072</v>
      </c>
      <c r="BU60" s="25" t="s">
        <v>174</v>
      </c>
      <c r="BV60" s="23">
        <v>186</v>
      </c>
      <c r="BW60" s="23">
        <v>34</v>
      </c>
      <c r="BX60" s="23">
        <v>6</v>
      </c>
      <c r="BY60" s="23">
        <v>18.100000000000001</v>
      </c>
      <c r="BZ60" s="23">
        <v>3.1</v>
      </c>
      <c r="CA60" s="23">
        <v>41</v>
      </c>
      <c r="CB60" s="23">
        <v>7</v>
      </c>
      <c r="CC60" s="23">
        <v>22.2</v>
      </c>
      <c r="CD60" s="23">
        <v>3.4</v>
      </c>
      <c r="CE60" s="23">
        <v>0.3</v>
      </c>
      <c r="CF60" s="23">
        <v>-1.158E-3</v>
      </c>
      <c r="CG60" s="24">
        <v>4072</v>
      </c>
    </row>
    <row r="61" spans="1:85" ht="15">
      <c r="A61" s="76" t="s">
        <v>234</v>
      </c>
      <c r="B61" s="78">
        <v>138</v>
      </c>
      <c r="C61" s="78">
        <v>20</v>
      </c>
      <c r="D61" s="78">
        <v>4</v>
      </c>
      <c r="E61" s="78">
        <v>14.2</v>
      </c>
      <c r="F61" s="78">
        <v>2.5</v>
      </c>
      <c r="G61" s="78">
        <v>24</v>
      </c>
      <c r="H61" s="78">
        <v>4</v>
      </c>
      <c r="I61" s="78">
        <v>17.7</v>
      </c>
      <c r="J61" s="78">
        <v>2.7</v>
      </c>
      <c r="K61" s="78">
        <v>0.17</v>
      </c>
      <c r="L61" s="78">
        <v>-8.7399999999999999E-4</v>
      </c>
      <c r="M61" s="77">
        <v>4072</v>
      </c>
      <c r="P61" s="70" t="s">
        <v>234</v>
      </c>
      <c r="Q61" s="72">
        <v>142</v>
      </c>
      <c r="R61" s="72">
        <v>24</v>
      </c>
      <c r="S61" s="72">
        <v>4</v>
      </c>
      <c r="T61" s="72">
        <v>17.2</v>
      </c>
      <c r="U61" s="72">
        <v>2.6</v>
      </c>
      <c r="V61" s="72">
        <v>29</v>
      </c>
      <c r="W61" s="72">
        <v>4</v>
      </c>
      <c r="X61" s="72">
        <v>20.6</v>
      </c>
      <c r="Y61" s="72">
        <v>2.8</v>
      </c>
      <c r="Z61" s="72">
        <v>0.17</v>
      </c>
      <c r="AA61" s="72">
        <v>-8.7399999999999999E-4</v>
      </c>
      <c r="AB61" s="71">
        <v>4072</v>
      </c>
      <c r="AE61" s="41" t="s">
        <v>233</v>
      </c>
      <c r="AF61" s="43">
        <v>759</v>
      </c>
      <c r="AG61" s="43">
        <v>144</v>
      </c>
      <c r="AH61" s="43">
        <v>25</v>
      </c>
      <c r="AI61" s="43">
        <v>19</v>
      </c>
      <c r="AJ61" s="43">
        <v>3</v>
      </c>
      <c r="AK61" s="43">
        <v>196</v>
      </c>
      <c r="AL61" s="43">
        <v>28</v>
      </c>
      <c r="AM61" s="43">
        <v>25.9</v>
      </c>
      <c r="AN61" s="43">
        <v>3.3</v>
      </c>
      <c r="AO61" s="43">
        <v>1.06</v>
      </c>
      <c r="AP61" s="43">
        <v>-9.9200000000000004E-4</v>
      </c>
      <c r="AQ61" s="42">
        <v>4072</v>
      </c>
      <c r="AR61" s="24"/>
      <c r="AS61" s="23" t="s">
        <v>175</v>
      </c>
      <c r="AT61" s="23">
        <v>758</v>
      </c>
      <c r="AU61" s="23">
        <v>130</v>
      </c>
      <c r="AV61" s="23">
        <v>20</v>
      </c>
      <c r="AW61" s="23">
        <v>17.2</v>
      </c>
      <c r="AX61" s="23">
        <v>2.5</v>
      </c>
      <c r="AY61" s="23">
        <v>183</v>
      </c>
      <c r="AZ61" s="23">
        <v>24</v>
      </c>
      <c r="BA61" s="23">
        <v>24.2</v>
      </c>
      <c r="BB61" s="23">
        <v>2.8</v>
      </c>
      <c r="BF61" s="25" t="s">
        <v>175</v>
      </c>
      <c r="BG61" s="23">
        <v>719</v>
      </c>
      <c r="BH61" s="23">
        <v>141</v>
      </c>
      <c r="BI61" s="23">
        <v>24</v>
      </c>
      <c r="BJ61" s="23">
        <v>19.600000000000001</v>
      </c>
      <c r="BK61" s="23">
        <v>3.1</v>
      </c>
      <c r="BL61" s="23">
        <v>179</v>
      </c>
      <c r="BM61" s="23">
        <v>27</v>
      </c>
      <c r="BN61" s="23">
        <v>24.8</v>
      </c>
      <c r="BO61" s="23">
        <v>3.3</v>
      </c>
      <c r="BP61" s="23">
        <v>1.06</v>
      </c>
      <c r="BQ61" s="23">
        <v>-1.0449999999999999E-3</v>
      </c>
      <c r="BR61" s="24">
        <v>4072</v>
      </c>
      <c r="BU61" s="25" t="s">
        <v>175</v>
      </c>
      <c r="BV61" s="23">
        <v>679</v>
      </c>
      <c r="BW61" s="23">
        <v>132</v>
      </c>
      <c r="BX61" s="23">
        <v>24</v>
      </c>
      <c r="BY61" s="23">
        <v>19.5</v>
      </c>
      <c r="BZ61" s="23">
        <v>3.2</v>
      </c>
      <c r="CA61" s="23">
        <v>171</v>
      </c>
      <c r="CB61" s="23">
        <v>27</v>
      </c>
      <c r="CC61" s="23">
        <v>25.2</v>
      </c>
      <c r="CD61" s="23">
        <v>3.5</v>
      </c>
      <c r="CE61" s="23">
        <v>1.06</v>
      </c>
      <c r="CF61" s="23">
        <v>-1.029E-3</v>
      </c>
      <c r="CG61" s="24">
        <v>4072</v>
      </c>
    </row>
    <row r="62" spans="1:85" ht="15">
      <c r="A62" s="76" t="s">
        <v>235</v>
      </c>
      <c r="B62" s="77">
        <v>1011</v>
      </c>
      <c r="C62" s="78">
        <v>212</v>
      </c>
      <c r="D62" s="78">
        <v>30</v>
      </c>
      <c r="E62" s="78">
        <v>21</v>
      </c>
      <c r="F62" s="78">
        <v>2.7</v>
      </c>
      <c r="G62" s="78">
        <v>290</v>
      </c>
      <c r="H62" s="78">
        <v>35</v>
      </c>
      <c r="I62" s="78">
        <v>28.7</v>
      </c>
      <c r="J62" s="78">
        <v>3</v>
      </c>
      <c r="K62" s="78">
        <v>1.08</v>
      </c>
      <c r="L62" s="78">
        <v>-7.1400000000000001E-4</v>
      </c>
      <c r="M62" s="77">
        <v>4072</v>
      </c>
      <c r="P62" s="70" t="s">
        <v>235</v>
      </c>
      <c r="Q62" s="71">
        <v>1023</v>
      </c>
      <c r="R62" s="72">
        <v>201</v>
      </c>
      <c r="S62" s="72">
        <v>29</v>
      </c>
      <c r="T62" s="72">
        <v>19.600000000000001</v>
      </c>
      <c r="U62" s="72">
        <v>2.6</v>
      </c>
      <c r="V62" s="72">
        <v>273</v>
      </c>
      <c r="W62" s="72">
        <v>34</v>
      </c>
      <c r="X62" s="72">
        <v>26.7</v>
      </c>
      <c r="Y62" s="72">
        <v>2.9</v>
      </c>
      <c r="Z62" s="72">
        <v>1.08</v>
      </c>
      <c r="AA62" s="72">
        <v>-7.1400000000000001E-4</v>
      </c>
      <c r="AB62" s="71">
        <v>4072</v>
      </c>
      <c r="AE62" s="41" t="s">
        <v>234</v>
      </c>
      <c r="AF62" s="43">
        <v>140</v>
      </c>
      <c r="AG62" s="43">
        <v>16</v>
      </c>
      <c r="AH62" s="43">
        <v>3</v>
      </c>
      <c r="AI62" s="43">
        <v>11.7</v>
      </c>
      <c r="AJ62" s="43">
        <v>2.2999999999999998</v>
      </c>
      <c r="AK62" s="43">
        <v>23</v>
      </c>
      <c r="AL62" s="43">
        <v>4</v>
      </c>
      <c r="AM62" s="43">
        <v>16.5</v>
      </c>
      <c r="AN62" s="43">
        <v>2.6</v>
      </c>
      <c r="AO62" s="43">
        <v>0.17</v>
      </c>
      <c r="AP62" s="43">
        <v>-8.83E-4</v>
      </c>
      <c r="AQ62" s="42">
        <v>4072</v>
      </c>
      <c r="AR62" s="24"/>
      <c r="AS62" s="23" t="s">
        <v>176</v>
      </c>
      <c r="AT62" s="23">
        <v>141</v>
      </c>
      <c r="AU62" s="23">
        <v>17</v>
      </c>
      <c r="AV62" s="23">
        <v>3</v>
      </c>
      <c r="AW62" s="23">
        <v>11.9</v>
      </c>
      <c r="AX62" s="23">
        <v>2</v>
      </c>
      <c r="AY62" s="23">
        <v>22</v>
      </c>
      <c r="AZ62" s="23">
        <v>3</v>
      </c>
      <c r="BA62" s="23">
        <v>15.3</v>
      </c>
      <c r="BB62" s="23">
        <v>2.2000000000000002</v>
      </c>
      <c r="BF62" s="25" t="s">
        <v>176</v>
      </c>
      <c r="BG62" s="23">
        <v>130</v>
      </c>
      <c r="BH62" s="23">
        <v>21</v>
      </c>
      <c r="BI62" s="23">
        <v>4</v>
      </c>
      <c r="BJ62" s="23">
        <v>16.5</v>
      </c>
      <c r="BK62" s="23">
        <v>2.7</v>
      </c>
      <c r="BL62" s="23">
        <v>28</v>
      </c>
      <c r="BM62" s="23">
        <v>4</v>
      </c>
      <c r="BN62" s="23">
        <v>21.4</v>
      </c>
      <c r="BO62" s="23">
        <v>3</v>
      </c>
      <c r="BP62" s="23">
        <v>0.17</v>
      </c>
      <c r="BQ62" s="23">
        <v>-9.1399999999999999E-4</v>
      </c>
      <c r="BR62" s="24">
        <v>4072</v>
      </c>
      <c r="BU62" s="25" t="s">
        <v>176</v>
      </c>
      <c r="BV62" s="23">
        <v>129</v>
      </c>
      <c r="BW62" s="23">
        <v>20</v>
      </c>
      <c r="BX62" s="23">
        <v>4</v>
      </c>
      <c r="BY62" s="23">
        <v>15.2</v>
      </c>
      <c r="BZ62" s="23">
        <v>2.6</v>
      </c>
      <c r="CA62" s="23">
        <v>27</v>
      </c>
      <c r="CB62" s="23">
        <v>4</v>
      </c>
      <c r="CC62" s="23">
        <v>21.3</v>
      </c>
      <c r="CD62" s="23">
        <v>3</v>
      </c>
      <c r="CE62" s="23">
        <v>0.17</v>
      </c>
      <c r="CF62" s="23">
        <v>-9.0799999999999995E-4</v>
      </c>
      <c r="CG62" s="24">
        <v>4072</v>
      </c>
    </row>
    <row r="63" spans="1:85" ht="15">
      <c r="A63" s="76" t="s">
        <v>236</v>
      </c>
      <c r="B63" s="77">
        <v>4797</v>
      </c>
      <c r="C63" s="77">
        <v>1149</v>
      </c>
      <c r="D63" s="78">
        <v>76</v>
      </c>
      <c r="E63" s="78">
        <v>24</v>
      </c>
      <c r="F63" s="78">
        <v>1.4</v>
      </c>
      <c r="G63" s="77">
        <v>1530</v>
      </c>
      <c r="H63" s="78">
        <v>86</v>
      </c>
      <c r="I63" s="78">
        <v>31.9</v>
      </c>
      <c r="J63" s="78">
        <v>1.5</v>
      </c>
      <c r="K63" s="78">
        <v>1.28</v>
      </c>
      <c r="L63" s="78">
        <v>-2.1599999999999999E-4</v>
      </c>
      <c r="M63" s="77">
        <v>4072</v>
      </c>
      <c r="P63" s="70" t="s">
        <v>236</v>
      </c>
      <c r="Q63" s="71">
        <v>4647</v>
      </c>
      <c r="R63" s="72">
        <v>982</v>
      </c>
      <c r="S63" s="72">
        <v>70</v>
      </c>
      <c r="T63" s="72">
        <v>21.1</v>
      </c>
      <c r="U63" s="72">
        <v>1.4</v>
      </c>
      <c r="V63" s="71">
        <v>1359</v>
      </c>
      <c r="W63" s="72">
        <v>82</v>
      </c>
      <c r="X63" s="72">
        <v>29.2</v>
      </c>
      <c r="Y63" s="72">
        <v>1.5</v>
      </c>
      <c r="Z63" s="72">
        <v>1.28</v>
      </c>
      <c r="AA63" s="72">
        <v>-2.1599999999999999E-4</v>
      </c>
      <c r="AB63" s="71">
        <v>4072</v>
      </c>
      <c r="AE63" s="41" t="s">
        <v>235</v>
      </c>
      <c r="AF63" s="42">
        <v>1055</v>
      </c>
      <c r="AG63" s="43">
        <v>203</v>
      </c>
      <c r="AH63" s="43">
        <v>29</v>
      </c>
      <c r="AI63" s="43">
        <v>19.3</v>
      </c>
      <c r="AJ63" s="43">
        <v>2.5</v>
      </c>
      <c r="AK63" s="43">
        <v>278</v>
      </c>
      <c r="AL63" s="43">
        <v>34</v>
      </c>
      <c r="AM63" s="43">
        <v>26.4</v>
      </c>
      <c r="AN63" s="43">
        <v>2.8</v>
      </c>
      <c r="AO63" s="43">
        <v>1.08</v>
      </c>
      <c r="AP63" s="43">
        <v>-7.2099999999999996E-4</v>
      </c>
      <c r="AQ63" s="42">
        <v>4072</v>
      </c>
      <c r="AR63" s="24"/>
      <c r="AS63" s="23" t="s">
        <v>177</v>
      </c>
      <c r="AT63" s="24">
        <v>1001</v>
      </c>
      <c r="AU63" s="23">
        <v>177</v>
      </c>
      <c r="AV63" s="23">
        <v>30</v>
      </c>
      <c r="AW63" s="23">
        <v>17.7</v>
      </c>
      <c r="AX63" s="23">
        <v>2.8</v>
      </c>
      <c r="AY63" s="23">
        <v>242</v>
      </c>
      <c r="AZ63" s="23">
        <v>35</v>
      </c>
      <c r="BA63" s="23">
        <v>24.2</v>
      </c>
      <c r="BB63" s="23">
        <v>3.1</v>
      </c>
      <c r="BF63" s="25" t="s">
        <v>177</v>
      </c>
      <c r="BG63" s="23">
        <v>997</v>
      </c>
      <c r="BH63" s="23">
        <v>180</v>
      </c>
      <c r="BI63" s="23">
        <v>28</v>
      </c>
      <c r="BJ63" s="23">
        <v>18</v>
      </c>
      <c r="BK63" s="23">
        <v>2.6</v>
      </c>
      <c r="BL63" s="23">
        <v>241</v>
      </c>
      <c r="BM63" s="23">
        <v>32</v>
      </c>
      <c r="BN63" s="23">
        <v>24.2</v>
      </c>
      <c r="BO63" s="23">
        <v>2.8</v>
      </c>
      <c r="BP63" s="23">
        <v>1.08</v>
      </c>
      <c r="BQ63" s="23">
        <v>-7.54E-4</v>
      </c>
      <c r="BR63" s="24">
        <v>4072</v>
      </c>
      <c r="BU63" s="25" t="s">
        <v>177</v>
      </c>
      <c r="BV63" s="24">
        <v>1040</v>
      </c>
      <c r="BW63" s="23">
        <v>217</v>
      </c>
      <c r="BX63" s="23">
        <v>30</v>
      </c>
      <c r="BY63" s="23">
        <v>20.9</v>
      </c>
      <c r="BZ63" s="23">
        <v>2.6</v>
      </c>
      <c r="CA63" s="23">
        <v>289</v>
      </c>
      <c r="CB63" s="23">
        <v>35</v>
      </c>
      <c r="CC63" s="23">
        <v>27.8</v>
      </c>
      <c r="CD63" s="23">
        <v>2.9</v>
      </c>
      <c r="CE63" s="23">
        <v>1.08</v>
      </c>
      <c r="CF63" s="23">
        <v>-7.4299999999999995E-4</v>
      </c>
      <c r="CG63" s="24">
        <v>4072</v>
      </c>
    </row>
    <row r="64" spans="1:85" ht="15">
      <c r="A64" s="76" t="s">
        <v>237</v>
      </c>
      <c r="B64" s="78">
        <v>592</v>
      </c>
      <c r="C64" s="78">
        <v>78</v>
      </c>
      <c r="D64" s="78">
        <v>13</v>
      </c>
      <c r="E64" s="78">
        <v>13.1</v>
      </c>
      <c r="F64" s="78">
        <v>2.1</v>
      </c>
      <c r="G64" s="78">
        <v>93</v>
      </c>
      <c r="H64" s="78">
        <v>14</v>
      </c>
      <c r="I64" s="78">
        <v>15.8</v>
      </c>
      <c r="J64" s="78">
        <v>2.2000000000000002</v>
      </c>
      <c r="K64" s="78">
        <v>0.54</v>
      </c>
      <c r="L64" s="78">
        <v>-7.9900000000000001E-4</v>
      </c>
      <c r="M64" s="77">
        <v>4072</v>
      </c>
      <c r="P64" s="70" t="s">
        <v>237</v>
      </c>
      <c r="Q64" s="72">
        <v>579</v>
      </c>
      <c r="R64" s="72">
        <v>47</v>
      </c>
      <c r="S64" s="72">
        <v>10</v>
      </c>
      <c r="T64" s="72">
        <v>8.1</v>
      </c>
      <c r="U64" s="72">
        <v>1.7</v>
      </c>
      <c r="V64" s="72">
        <v>66</v>
      </c>
      <c r="W64" s="72">
        <v>12</v>
      </c>
      <c r="X64" s="72">
        <v>11.3</v>
      </c>
      <c r="Y64" s="72">
        <v>2</v>
      </c>
      <c r="Z64" s="72">
        <v>0.54</v>
      </c>
      <c r="AA64" s="72">
        <v>-7.9900000000000001E-4</v>
      </c>
      <c r="AB64" s="71">
        <v>4072</v>
      </c>
      <c r="AE64" s="41" t="s">
        <v>236</v>
      </c>
      <c r="AF64" s="42">
        <v>4564</v>
      </c>
      <c r="AG64" s="42">
        <v>1024</v>
      </c>
      <c r="AH64" s="43">
        <v>71</v>
      </c>
      <c r="AI64" s="43">
        <v>22.4</v>
      </c>
      <c r="AJ64" s="43">
        <v>1.4</v>
      </c>
      <c r="AK64" s="42">
        <v>1272</v>
      </c>
      <c r="AL64" s="43">
        <v>79</v>
      </c>
      <c r="AM64" s="43">
        <v>27.9</v>
      </c>
      <c r="AN64" s="43">
        <v>1.5</v>
      </c>
      <c r="AO64" s="43">
        <v>1.28</v>
      </c>
      <c r="AP64" s="43">
        <v>-2.2000000000000001E-4</v>
      </c>
      <c r="AQ64" s="42">
        <v>4072</v>
      </c>
      <c r="AR64" s="24"/>
      <c r="AS64" s="23" t="s">
        <v>178</v>
      </c>
      <c r="AT64" s="24">
        <v>4352</v>
      </c>
      <c r="AU64" s="23">
        <v>945</v>
      </c>
      <c r="AV64" s="23">
        <v>76</v>
      </c>
      <c r="AW64" s="23">
        <v>21.7</v>
      </c>
      <c r="AX64" s="23">
        <v>1.5</v>
      </c>
      <c r="AY64" s="24">
        <v>1254</v>
      </c>
      <c r="AZ64" s="23">
        <v>87</v>
      </c>
      <c r="BA64" s="23">
        <v>28.8</v>
      </c>
      <c r="BB64" s="23">
        <v>1.7</v>
      </c>
      <c r="BF64" s="25" t="s">
        <v>178</v>
      </c>
      <c r="BG64" s="24">
        <v>4402</v>
      </c>
      <c r="BH64" s="23">
        <v>961</v>
      </c>
      <c r="BI64" s="23">
        <v>69</v>
      </c>
      <c r="BJ64" s="23">
        <v>21.8</v>
      </c>
      <c r="BK64" s="23">
        <v>1.4</v>
      </c>
      <c r="BL64" s="24">
        <v>1240</v>
      </c>
      <c r="BM64" s="23">
        <v>78</v>
      </c>
      <c r="BN64" s="23">
        <v>28.2</v>
      </c>
      <c r="BO64" s="23">
        <v>1.5</v>
      </c>
      <c r="BP64" s="23">
        <v>1.28</v>
      </c>
      <c r="BQ64" s="23">
        <v>-2.34E-4</v>
      </c>
      <c r="BR64" s="24">
        <v>4072</v>
      </c>
      <c r="BU64" s="25" t="s">
        <v>178</v>
      </c>
      <c r="BV64" s="24">
        <v>4593</v>
      </c>
      <c r="BW64" s="23">
        <v>948</v>
      </c>
      <c r="BX64" s="23">
        <v>69</v>
      </c>
      <c r="BY64" s="23">
        <v>20.6</v>
      </c>
      <c r="BZ64" s="23">
        <v>1.4</v>
      </c>
      <c r="CA64" s="24">
        <v>1274</v>
      </c>
      <c r="CB64" s="23">
        <v>79</v>
      </c>
      <c r="CC64" s="23">
        <v>27.7</v>
      </c>
      <c r="CD64" s="23">
        <v>1.5</v>
      </c>
      <c r="CE64" s="23">
        <v>1.28</v>
      </c>
      <c r="CF64" s="23">
        <v>-2.2900000000000001E-4</v>
      </c>
      <c r="CG64" s="24">
        <v>4072</v>
      </c>
    </row>
    <row r="65" spans="1:85" ht="15">
      <c r="A65" s="76" t="s">
        <v>238</v>
      </c>
      <c r="B65" s="78">
        <v>91</v>
      </c>
      <c r="C65" s="78">
        <v>10</v>
      </c>
      <c r="D65" s="78">
        <v>3</v>
      </c>
      <c r="E65" s="78">
        <v>10.8</v>
      </c>
      <c r="F65" s="78">
        <v>2.8</v>
      </c>
      <c r="G65" s="78">
        <v>17</v>
      </c>
      <c r="H65" s="78">
        <v>3</v>
      </c>
      <c r="I65" s="78">
        <v>18.3</v>
      </c>
      <c r="J65" s="78">
        <v>3.5</v>
      </c>
      <c r="K65" s="78">
        <v>0.18</v>
      </c>
      <c r="L65" s="78">
        <v>-1.191E-3</v>
      </c>
      <c r="M65" s="77">
        <v>4072</v>
      </c>
      <c r="P65" s="70" t="s">
        <v>238</v>
      </c>
      <c r="Q65" s="72">
        <v>90</v>
      </c>
      <c r="R65" s="72">
        <v>7</v>
      </c>
      <c r="S65" s="72">
        <v>2</v>
      </c>
      <c r="T65" s="72">
        <v>8</v>
      </c>
      <c r="U65" s="72">
        <v>2.4</v>
      </c>
      <c r="V65" s="72">
        <v>11</v>
      </c>
      <c r="W65" s="72">
        <v>3</v>
      </c>
      <c r="X65" s="72">
        <v>12.1</v>
      </c>
      <c r="Y65" s="72">
        <v>2.9</v>
      </c>
      <c r="Z65" s="72">
        <v>0.18</v>
      </c>
      <c r="AA65" s="72">
        <v>-1.191E-3</v>
      </c>
      <c r="AB65" s="71">
        <v>4072</v>
      </c>
      <c r="AE65" s="41" t="s">
        <v>237</v>
      </c>
      <c r="AF65" s="43">
        <v>556</v>
      </c>
      <c r="AG65" s="43">
        <v>57</v>
      </c>
      <c r="AH65" s="43">
        <v>11</v>
      </c>
      <c r="AI65" s="43">
        <v>10.3</v>
      </c>
      <c r="AJ65" s="43">
        <v>1.9</v>
      </c>
      <c r="AK65" s="43">
        <v>93</v>
      </c>
      <c r="AL65" s="43">
        <v>14</v>
      </c>
      <c r="AM65" s="43">
        <v>16.7</v>
      </c>
      <c r="AN65" s="43">
        <v>2.2999999999999998</v>
      </c>
      <c r="AO65" s="43">
        <v>0.54</v>
      </c>
      <c r="AP65" s="43">
        <v>-8.25E-4</v>
      </c>
      <c r="AQ65" s="42">
        <v>4072</v>
      </c>
      <c r="AR65" s="24"/>
      <c r="AS65" s="23" t="s">
        <v>179</v>
      </c>
      <c r="AT65" s="23">
        <v>509</v>
      </c>
      <c r="AU65" s="23">
        <v>51</v>
      </c>
      <c r="AV65" s="23">
        <v>10</v>
      </c>
      <c r="AW65" s="23">
        <v>10</v>
      </c>
      <c r="AX65" s="23">
        <v>1.8</v>
      </c>
      <c r="AY65" s="23">
        <v>77</v>
      </c>
      <c r="AZ65" s="23">
        <v>12</v>
      </c>
      <c r="BA65" s="23">
        <v>15.1</v>
      </c>
      <c r="BB65" s="23">
        <v>2.2000000000000002</v>
      </c>
      <c r="BF65" s="25" t="s">
        <v>179</v>
      </c>
      <c r="BG65" s="23">
        <v>541</v>
      </c>
      <c r="BH65" s="23">
        <v>57</v>
      </c>
      <c r="BI65" s="23">
        <v>11</v>
      </c>
      <c r="BJ65" s="23">
        <v>10.5</v>
      </c>
      <c r="BK65" s="23">
        <v>2</v>
      </c>
      <c r="BL65" s="23">
        <v>79</v>
      </c>
      <c r="BM65" s="23">
        <v>13</v>
      </c>
      <c r="BN65" s="23">
        <v>14.7</v>
      </c>
      <c r="BO65" s="23">
        <v>2.2999999999999998</v>
      </c>
      <c r="BP65" s="23">
        <v>0.54</v>
      </c>
      <c r="BQ65" s="23">
        <v>-9.2100000000000005E-4</v>
      </c>
      <c r="BR65" s="24">
        <v>4072</v>
      </c>
      <c r="BU65" s="25" t="s">
        <v>179</v>
      </c>
      <c r="BV65" s="23">
        <v>512</v>
      </c>
      <c r="BW65" s="23">
        <v>55</v>
      </c>
      <c r="BX65" s="23">
        <v>11</v>
      </c>
      <c r="BY65" s="23">
        <v>10.8</v>
      </c>
      <c r="BZ65" s="23">
        <v>2</v>
      </c>
      <c r="CA65" s="23">
        <v>80</v>
      </c>
      <c r="CB65" s="23">
        <v>13</v>
      </c>
      <c r="CC65" s="23">
        <v>15.5</v>
      </c>
      <c r="CD65" s="23">
        <v>2.4</v>
      </c>
      <c r="CE65" s="23">
        <v>0.54</v>
      </c>
      <c r="CF65" s="23">
        <v>-8.8900000000000003E-4</v>
      </c>
      <c r="CG65" s="24">
        <v>4072</v>
      </c>
    </row>
    <row r="66" spans="1:85" ht="15">
      <c r="A66" s="76" t="s">
        <v>239</v>
      </c>
      <c r="B66" s="77">
        <v>1363</v>
      </c>
      <c r="C66" s="78">
        <v>184</v>
      </c>
      <c r="D66" s="78">
        <v>28</v>
      </c>
      <c r="E66" s="78">
        <v>13.5</v>
      </c>
      <c r="F66" s="78">
        <v>1.9</v>
      </c>
      <c r="G66" s="78">
        <v>238</v>
      </c>
      <c r="H66" s="78">
        <v>32</v>
      </c>
      <c r="I66" s="78">
        <v>17.5</v>
      </c>
      <c r="J66" s="78">
        <v>2.2000000000000002</v>
      </c>
      <c r="K66" s="78">
        <v>1.08</v>
      </c>
      <c r="L66" s="78">
        <v>-5.7899999999999998E-4</v>
      </c>
      <c r="M66" s="77">
        <v>4072</v>
      </c>
      <c r="P66" s="70" t="s">
        <v>239</v>
      </c>
      <c r="Q66" s="71">
        <v>1363</v>
      </c>
      <c r="R66" s="72">
        <v>165</v>
      </c>
      <c r="S66" s="72">
        <v>27</v>
      </c>
      <c r="T66" s="72">
        <v>12.1</v>
      </c>
      <c r="U66" s="72">
        <v>1.9</v>
      </c>
      <c r="V66" s="72">
        <v>228</v>
      </c>
      <c r="W66" s="72">
        <v>31</v>
      </c>
      <c r="X66" s="72">
        <v>16.7</v>
      </c>
      <c r="Y66" s="72">
        <v>2.1</v>
      </c>
      <c r="Z66" s="72">
        <v>1.08</v>
      </c>
      <c r="AA66" s="72">
        <v>-5.7899999999999998E-4</v>
      </c>
      <c r="AB66" s="71">
        <v>4072</v>
      </c>
      <c r="AE66" s="41" t="s">
        <v>238</v>
      </c>
      <c r="AF66" s="43">
        <v>91</v>
      </c>
      <c r="AG66" s="43">
        <v>9</v>
      </c>
      <c r="AH66" s="43">
        <v>3</v>
      </c>
      <c r="AI66" s="43">
        <v>10.1</v>
      </c>
      <c r="AJ66" s="43">
        <v>2.7</v>
      </c>
      <c r="AK66" s="43">
        <v>11</v>
      </c>
      <c r="AL66" s="43">
        <v>3</v>
      </c>
      <c r="AM66" s="43">
        <v>12</v>
      </c>
      <c r="AN66" s="43">
        <v>2.9</v>
      </c>
      <c r="AO66" s="43">
        <v>0.18</v>
      </c>
      <c r="AP66" s="43">
        <v>-1.191E-3</v>
      </c>
      <c r="AQ66" s="42">
        <v>4072</v>
      </c>
      <c r="AR66" s="24"/>
      <c r="AS66" s="23" t="s">
        <v>180</v>
      </c>
      <c r="AT66" s="23">
        <v>104</v>
      </c>
      <c r="AU66" s="23">
        <v>9</v>
      </c>
      <c r="AV66" s="23">
        <v>2</v>
      </c>
      <c r="AW66" s="23">
        <v>8.5</v>
      </c>
      <c r="AX66" s="23">
        <v>1.8</v>
      </c>
      <c r="AY66" s="23">
        <v>14</v>
      </c>
      <c r="AZ66" s="23">
        <v>3</v>
      </c>
      <c r="BA66" s="23">
        <v>13.9</v>
      </c>
      <c r="BB66" s="23">
        <v>2.2999999999999998</v>
      </c>
      <c r="BF66" s="25" t="s">
        <v>180</v>
      </c>
      <c r="BG66" s="23">
        <v>101</v>
      </c>
      <c r="BH66" s="23">
        <v>8</v>
      </c>
      <c r="BI66" s="23">
        <v>2</v>
      </c>
      <c r="BJ66" s="23">
        <v>8.1</v>
      </c>
      <c r="BK66" s="23">
        <v>2.2999999999999998</v>
      </c>
      <c r="BL66" s="23">
        <v>12</v>
      </c>
      <c r="BM66" s="23">
        <v>3</v>
      </c>
      <c r="BN66" s="23">
        <v>11.8</v>
      </c>
      <c r="BO66" s="23">
        <v>2.8</v>
      </c>
      <c r="BP66" s="23">
        <v>0.18</v>
      </c>
      <c r="BQ66" s="23">
        <v>-1.189E-3</v>
      </c>
      <c r="BR66" s="24">
        <v>4072</v>
      </c>
      <c r="BU66" s="25" t="s">
        <v>180</v>
      </c>
      <c r="BV66" s="23">
        <v>100</v>
      </c>
      <c r="BW66" s="23">
        <v>6</v>
      </c>
      <c r="BX66" s="23">
        <v>2</v>
      </c>
      <c r="BY66" s="23">
        <v>5.6</v>
      </c>
      <c r="BZ66" s="23">
        <v>2</v>
      </c>
      <c r="CA66" s="23">
        <v>9</v>
      </c>
      <c r="CB66" s="23">
        <v>3</v>
      </c>
      <c r="CC66" s="23">
        <v>9.1999999999999993</v>
      </c>
      <c r="CD66" s="23">
        <v>2.5</v>
      </c>
      <c r="CE66" s="23">
        <v>0.18</v>
      </c>
      <c r="CF66" s="23">
        <v>-1.186E-3</v>
      </c>
      <c r="CG66" s="24">
        <v>4072</v>
      </c>
    </row>
    <row r="67" spans="1:85" ht="15">
      <c r="A67" s="76" t="s">
        <v>240</v>
      </c>
      <c r="B67" s="77">
        <v>1041</v>
      </c>
      <c r="C67" s="78">
        <v>150</v>
      </c>
      <c r="D67" s="78">
        <v>26</v>
      </c>
      <c r="E67" s="78">
        <v>14.4</v>
      </c>
      <c r="F67" s="78">
        <v>2.4</v>
      </c>
      <c r="G67" s="78">
        <v>190</v>
      </c>
      <c r="H67" s="78">
        <v>29</v>
      </c>
      <c r="I67" s="78">
        <v>18.3</v>
      </c>
      <c r="J67" s="78">
        <v>2.6</v>
      </c>
      <c r="K67" s="78">
        <v>1.1499999999999999</v>
      </c>
      <c r="L67" s="78">
        <v>-7.2000000000000005E-4</v>
      </c>
      <c r="M67" s="77">
        <v>4072</v>
      </c>
      <c r="P67" s="70" t="s">
        <v>240</v>
      </c>
      <c r="Q67" s="71">
        <v>1103</v>
      </c>
      <c r="R67" s="72">
        <v>124</v>
      </c>
      <c r="S67" s="72">
        <v>24</v>
      </c>
      <c r="T67" s="72">
        <v>11.2</v>
      </c>
      <c r="U67" s="72">
        <v>2.1</v>
      </c>
      <c r="V67" s="72">
        <v>154</v>
      </c>
      <c r="W67" s="72">
        <v>27</v>
      </c>
      <c r="X67" s="72">
        <v>13.9</v>
      </c>
      <c r="Y67" s="72">
        <v>2.2999999999999998</v>
      </c>
      <c r="Z67" s="72">
        <v>1.1499999999999999</v>
      </c>
      <c r="AA67" s="72">
        <v>-7.2000000000000005E-4</v>
      </c>
      <c r="AB67" s="71">
        <v>4072</v>
      </c>
      <c r="AE67" s="41" t="s">
        <v>239</v>
      </c>
      <c r="AF67" s="42">
        <v>1290</v>
      </c>
      <c r="AG67" s="43">
        <v>159</v>
      </c>
      <c r="AH67" s="43">
        <v>26</v>
      </c>
      <c r="AI67" s="43">
        <v>12.3</v>
      </c>
      <c r="AJ67" s="43">
        <v>1.9</v>
      </c>
      <c r="AK67" s="43">
        <v>224</v>
      </c>
      <c r="AL67" s="43">
        <v>31</v>
      </c>
      <c r="AM67" s="43">
        <v>17.3</v>
      </c>
      <c r="AN67" s="43">
        <v>2.2000000000000002</v>
      </c>
      <c r="AO67" s="43">
        <v>1.08</v>
      </c>
      <c r="AP67" s="43">
        <v>-5.8299999999999997E-4</v>
      </c>
      <c r="AQ67" s="42">
        <v>4072</v>
      </c>
      <c r="AR67" s="24"/>
      <c r="AS67" s="23" t="s">
        <v>181</v>
      </c>
      <c r="AT67" s="24">
        <v>1275</v>
      </c>
      <c r="AU67" s="23">
        <v>141</v>
      </c>
      <c r="AV67" s="23">
        <v>27</v>
      </c>
      <c r="AW67" s="23">
        <v>11</v>
      </c>
      <c r="AX67" s="23">
        <v>2</v>
      </c>
      <c r="AY67" s="23">
        <v>182</v>
      </c>
      <c r="AZ67" s="23">
        <v>31</v>
      </c>
      <c r="BA67" s="23">
        <v>14.3</v>
      </c>
      <c r="BB67" s="23">
        <v>2.2000000000000002</v>
      </c>
      <c r="BF67" s="25" t="s">
        <v>181</v>
      </c>
      <c r="BG67" s="24">
        <v>1288</v>
      </c>
      <c r="BH67" s="23">
        <v>140</v>
      </c>
      <c r="BI67" s="23">
        <v>25</v>
      </c>
      <c r="BJ67" s="23">
        <v>10.9</v>
      </c>
      <c r="BK67" s="23">
        <v>1.8</v>
      </c>
      <c r="BL67" s="23">
        <v>203</v>
      </c>
      <c r="BM67" s="23">
        <v>29</v>
      </c>
      <c r="BN67" s="23">
        <v>15.7</v>
      </c>
      <c r="BO67" s="23">
        <v>2.1</v>
      </c>
      <c r="BP67" s="23">
        <v>1.08</v>
      </c>
      <c r="BQ67" s="23">
        <v>-6.0400000000000004E-4</v>
      </c>
      <c r="BR67" s="24">
        <v>4072</v>
      </c>
      <c r="BU67" s="25" t="s">
        <v>181</v>
      </c>
      <c r="BV67" s="24">
        <v>1266</v>
      </c>
      <c r="BW67" s="23">
        <v>150</v>
      </c>
      <c r="BX67" s="23">
        <v>25</v>
      </c>
      <c r="BY67" s="23">
        <v>11.8</v>
      </c>
      <c r="BZ67" s="23">
        <v>1.9</v>
      </c>
      <c r="CA67" s="23">
        <v>190</v>
      </c>
      <c r="CB67" s="23">
        <v>29</v>
      </c>
      <c r="CC67" s="23">
        <v>15</v>
      </c>
      <c r="CD67" s="23">
        <v>2.1</v>
      </c>
      <c r="CE67" s="23">
        <v>1.08</v>
      </c>
      <c r="CF67" s="23">
        <v>-5.9500000000000004E-4</v>
      </c>
      <c r="CG67" s="24">
        <v>4072</v>
      </c>
    </row>
    <row r="68" spans="1:85" ht="15">
      <c r="A68" s="76" t="s">
        <v>241</v>
      </c>
      <c r="B68" s="78">
        <v>279</v>
      </c>
      <c r="C68" s="78">
        <v>61</v>
      </c>
      <c r="D68" s="78">
        <v>10</v>
      </c>
      <c r="E68" s="78">
        <v>21.8</v>
      </c>
      <c r="F68" s="78">
        <v>3.1</v>
      </c>
      <c r="G68" s="78">
        <v>69</v>
      </c>
      <c r="H68" s="78">
        <v>10</v>
      </c>
      <c r="I68" s="78">
        <v>24.7</v>
      </c>
      <c r="J68" s="78">
        <v>3.3</v>
      </c>
      <c r="K68" s="78">
        <v>0.39</v>
      </c>
      <c r="L68" s="78">
        <v>-8.8699999999999998E-4</v>
      </c>
      <c r="M68" s="77">
        <v>4072</v>
      </c>
      <c r="P68" s="70" t="s">
        <v>241</v>
      </c>
      <c r="Q68" s="72">
        <v>266</v>
      </c>
      <c r="R68" s="72">
        <v>57</v>
      </c>
      <c r="S68" s="72">
        <v>9</v>
      </c>
      <c r="T68" s="72">
        <v>21.6</v>
      </c>
      <c r="U68" s="72">
        <v>3.2</v>
      </c>
      <c r="V68" s="72">
        <v>79</v>
      </c>
      <c r="W68" s="72">
        <v>11</v>
      </c>
      <c r="X68" s="72">
        <v>29.6</v>
      </c>
      <c r="Y68" s="72">
        <v>3.5</v>
      </c>
      <c r="Z68" s="72">
        <v>0.39</v>
      </c>
      <c r="AA68" s="72">
        <v>-8.8699999999999998E-4</v>
      </c>
      <c r="AB68" s="71">
        <v>4072</v>
      </c>
      <c r="AE68" s="41" t="s">
        <v>240</v>
      </c>
      <c r="AF68" s="42">
        <v>1123</v>
      </c>
      <c r="AG68" s="43">
        <v>115</v>
      </c>
      <c r="AH68" s="43">
        <v>23</v>
      </c>
      <c r="AI68" s="43">
        <v>10.199999999999999</v>
      </c>
      <c r="AJ68" s="43">
        <v>2</v>
      </c>
      <c r="AK68" s="43">
        <v>179</v>
      </c>
      <c r="AL68" s="43">
        <v>29</v>
      </c>
      <c r="AM68" s="43">
        <v>16</v>
      </c>
      <c r="AN68" s="43">
        <v>2.4</v>
      </c>
      <c r="AO68" s="43">
        <v>1.1499999999999999</v>
      </c>
      <c r="AP68" s="43">
        <v>-7.2800000000000002E-4</v>
      </c>
      <c r="AQ68" s="42">
        <v>4072</v>
      </c>
      <c r="AR68" s="24"/>
      <c r="AS68" s="23" t="s">
        <v>182</v>
      </c>
      <c r="AT68" s="24">
        <v>1027</v>
      </c>
      <c r="AU68" s="23">
        <v>151</v>
      </c>
      <c r="AV68" s="23">
        <v>27</v>
      </c>
      <c r="AW68" s="23">
        <v>14.7</v>
      </c>
      <c r="AX68" s="23">
        <v>2.4</v>
      </c>
      <c r="AY68" s="23">
        <v>189</v>
      </c>
      <c r="AZ68" s="23">
        <v>30</v>
      </c>
      <c r="BA68" s="23">
        <v>18.399999999999999</v>
      </c>
      <c r="BB68" s="23">
        <v>2.6</v>
      </c>
      <c r="BF68" s="25" t="s">
        <v>182</v>
      </c>
      <c r="BG68" s="24">
        <v>1129</v>
      </c>
      <c r="BH68" s="23">
        <v>164</v>
      </c>
      <c r="BI68" s="23">
        <v>27</v>
      </c>
      <c r="BJ68" s="23">
        <v>14.5</v>
      </c>
      <c r="BK68" s="23">
        <v>2.2999999999999998</v>
      </c>
      <c r="BL68" s="23">
        <v>216</v>
      </c>
      <c r="BM68" s="23">
        <v>31</v>
      </c>
      <c r="BN68" s="23">
        <v>19.2</v>
      </c>
      <c r="BO68" s="23">
        <v>2.5</v>
      </c>
      <c r="BP68" s="23">
        <v>1.1499999999999999</v>
      </c>
      <c r="BQ68" s="23">
        <v>-7.6199999999999998E-4</v>
      </c>
      <c r="BR68" s="24">
        <v>4072</v>
      </c>
      <c r="BU68" s="25" t="s">
        <v>182</v>
      </c>
      <c r="BV68" s="24">
        <v>1137</v>
      </c>
      <c r="BW68" s="23">
        <v>160</v>
      </c>
      <c r="BX68" s="23">
        <v>27</v>
      </c>
      <c r="BY68" s="23">
        <v>14.1</v>
      </c>
      <c r="BZ68" s="23">
        <v>2.2000000000000002</v>
      </c>
      <c r="CA68" s="23">
        <v>195</v>
      </c>
      <c r="CB68" s="23">
        <v>30</v>
      </c>
      <c r="CC68" s="23">
        <v>17.2</v>
      </c>
      <c r="CD68" s="23">
        <v>2.4</v>
      </c>
      <c r="CE68" s="23">
        <v>1.1499999999999999</v>
      </c>
      <c r="CF68" s="23">
        <v>-7.5100000000000004E-4</v>
      </c>
      <c r="CG68" s="24">
        <v>4072</v>
      </c>
    </row>
    <row r="69" spans="1:85" ht="15">
      <c r="A69" s="76" t="s">
        <v>242</v>
      </c>
      <c r="B69" s="78">
        <v>941</v>
      </c>
      <c r="C69" s="78">
        <v>135</v>
      </c>
      <c r="D69" s="78">
        <v>24</v>
      </c>
      <c r="E69" s="78">
        <v>14.4</v>
      </c>
      <c r="F69" s="78">
        <v>2.4</v>
      </c>
      <c r="G69" s="78">
        <v>168</v>
      </c>
      <c r="H69" s="78">
        <v>27</v>
      </c>
      <c r="I69" s="78">
        <v>17.8</v>
      </c>
      <c r="J69" s="78">
        <v>2.6</v>
      </c>
      <c r="K69" s="78">
        <v>1.1000000000000001</v>
      </c>
      <c r="L69" s="78">
        <v>-8.0500000000000005E-4</v>
      </c>
      <c r="M69" s="77">
        <v>4072</v>
      </c>
      <c r="P69" s="70" t="s">
        <v>242</v>
      </c>
      <c r="Q69" s="72">
        <v>954</v>
      </c>
      <c r="R69" s="72">
        <v>115</v>
      </c>
      <c r="S69" s="72">
        <v>22</v>
      </c>
      <c r="T69" s="72">
        <v>12</v>
      </c>
      <c r="U69" s="72">
        <v>2.2000000000000002</v>
      </c>
      <c r="V69" s="72">
        <v>160</v>
      </c>
      <c r="W69" s="72">
        <v>26</v>
      </c>
      <c r="X69" s="72">
        <v>16.8</v>
      </c>
      <c r="Y69" s="72">
        <v>2.6</v>
      </c>
      <c r="Z69" s="72">
        <v>1.1000000000000001</v>
      </c>
      <c r="AA69" s="72">
        <v>-8.0500000000000005E-4</v>
      </c>
      <c r="AB69" s="71">
        <v>4072</v>
      </c>
      <c r="AE69" s="41" t="s">
        <v>241</v>
      </c>
      <c r="AF69" s="43">
        <v>285</v>
      </c>
      <c r="AG69" s="43">
        <v>65</v>
      </c>
      <c r="AH69" s="43">
        <v>10</v>
      </c>
      <c r="AI69" s="43">
        <v>22.9</v>
      </c>
      <c r="AJ69" s="43">
        <v>3.1</v>
      </c>
      <c r="AK69" s="43">
        <v>77</v>
      </c>
      <c r="AL69" s="43">
        <v>11</v>
      </c>
      <c r="AM69" s="43">
        <v>27.2</v>
      </c>
      <c r="AN69" s="43">
        <v>3.3</v>
      </c>
      <c r="AO69" s="43">
        <v>0.39</v>
      </c>
      <c r="AP69" s="43">
        <v>-8.8800000000000001E-4</v>
      </c>
      <c r="AQ69" s="42">
        <v>4072</v>
      </c>
      <c r="AR69" s="24"/>
      <c r="AS69" s="23" t="s">
        <v>183</v>
      </c>
      <c r="AT69" s="23">
        <v>301</v>
      </c>
      <c r="AU69" s="23">
        <v>79</v>
      </c>
      <c r="AV69" s="23">
        <v>10</v>
      </c>
      <c r="AW69" s="23">
        <v>26.2</v>
      </c>
      <c r="AX69" s="23">
        <v>2.9</v>
      </c>
      <c r="AY69" s="23">
        <v>99</v>
      </c>
      <c r="AZ69" s="23">
        <v>11</v>
      </c>
      <c r="BA69" s="23">
        <v>32.9</v>
      </c>
      <c r="BB69" s="23">
        <v>3.1</v>
      </c>
      <c r="BF69" s="25" t="s">
        <v>183</v>
      </c>
      <c r="BG69" s="23">
        <v>289</v>
      </c>
      <c r="BH69" s="23">
        <v>48</v>
      </c>
      <c r="BI69" s="23">
        <v>9</v>
      </c>
      <c r="BJ69" s="23">
        <v>16.5</v>
      </c>
      <c r="BK69" s="23">
        <v>2.8</v>
      </c>
      <c r="BL69" s="23">
        <v>81</v>
      </c>
      <c r="BM69" s="23">
        <v>11</v>
      </c>
      <c r="BN69" s="23">
        <v>27.9</v>
      </c>
      <c r="BO69" s="23">
        <v>3.3</v>
      </c>
      <c r="BP69" s="23">
        <v>0.39</v>
      </c>
      <c r="BQ69" s="23">
        <v>-8.8699999999999998E-4</v>
      </c>
      <c r="BR69" s="24">
        <v>4072</v>
      </c>
      <c r="BU69" s="25" t="s">
        <v>183</v>
      </c>
      <c r="BV69" s="23">
        <v>276</v>
      </c>
      <c r="BW69" s="23">
        <v>50</v>
      </c>
      <c r="BX69" s="23">
        <v>9</v>
      </c>
      <c r="BY69" s="23">
        <v>18</v>
      </c>
      <c r="BZ69" s="23">
        <v>2.9</v>
      </c>
      <c r="CA69" s="23">
        <v>68</v>
      </c>
      <c r="CB69" s="23">
        <v>10</v>
      </c>
      <c r="CC69" s="23">
        <v>24.7</v>
      </c>
      <c r="CD69" s="23">
        <v>3.3</v>
      </c>
      <c r="CE69" s="23">
        <v>0.39</v>
      </c>
      <c r="CF69" s="23">
        <v>-8.8599999999999996E-4</v>
      </c>
      <c r="CG69" s="24">
        <v>4072</v>
      </c>
    </row>
    <row r="70" spans="1:85" ht="15">
      <c r="A70" s="76" t="s">
        <v>243</v>
      </c>
      <c r="B70" s="78">
        <v>94</v>
      </c>
      <c r="C70" s="78">
        <v>9</v>
      </c>
      <c r="D70" s="78">
        <v>2</v>
      </c>
      <c r="E70" s="78">
        <v>9.3000000000000007</v>
      </c>
      <c r="F70" s="78">
        <v>2.2999999999999998</v>
      </c>
      <c r="G70" s="78">
        <v>12</v>
      </c>
      <c r="H70" s="78">
        <v>3</v>
      </c>
      <c r="I70" s="78">
        <v>12.5</v>
      </c>
      <c r="J70" s="78">
        <v>2.7</v>
      </c>
      <c r="K70" s="78">
        <v>0.15</v>
      </c>
      <c r="L70" s="78">
        <v>-1.152E-3</v>
      </c>
      <c r="M70" s="77">
        <v>4072</v>
      </c>
      <c r="P70" s="70" t="s">
        <v>243</v>
      </c>
      <c r="Q70" s="72">
        <v>94</v>
      </c>
      <c r="R70" s="72">
        <v>11</v>
      </c>
      <c r="S70" s="72">
        <v>3</v>
      </c>
      <c r="T70" s="72">
        <v>11.7</v>
      </c>
      <c r="U70" s="72">
        <v>2.6</v>
      </c>
      <c r="V70" s="72">
        <v>12</v>
      </c>
      <c r="W70" s="72">
        <v>3</v>
      </c>
      <c r="X70" s="72">
        <v>13.2</v>
      </c>
      <c r="Y70" s="72">
        <v>2.7</v>
      </c>
      <c r="Z70" s="72">
        <v>0.15</v>
      </c>
      <c r="AA70" s="72">
        <v>-1.152E-3</v>
      </c>
      <c r="AB70" s="71">
        <v>4072</v>
      </c>
      <c r="AE70" s="41" t="s">
        <v>242</v>
      </c>
      <c r="AF70" s="43">
        <v>941</v>
      </c>
      <c r="AG70" s="43">
        <v>132</v>
      </c>
      <c r="AH70" s="43">
        <v>24</v>
      </c>
      <c r="AI70" s="43">
        <v>14</v>
      </c>
      <c r="AJ70" s="43">
        <v>2.4</v>
      </c>
      <c r="AK70" s="43">
        <v>168</v>
      </c>
      <c r="AL70" s="43">
        <v>27</v>
      </c>
      <c r="AM70" s="43">
        <v>17.899999999999999</v>
      </c>
      <c r="AN70" s="43">
        <v>2.6</v>
      </c>
      <c r="AO70" s="43">
        <v>1.1000000000000001</v>
      </c>
      <c r="AP70" s="43">
        <v>-8.0900000000000004E-4</v>
      </c>
      <c r="AQ70" s="42">
        <v>4072</v>
      </c>
      <c r="AR70" s="24"/>
      <c r="AS70" s="23" t="s">
        <v>184</v>
      </c>
      <c r="AT70" s="23">
        <v>967</v>
      </c>
      <c r="AU70" s="23">
        <v>131</v>
      </c>
      <c r="AV70" s="23">
        <v>21</v>
      </c>
      <c r="AW70" s="23">
        <v>13.5</v>
      </c>
      <c r="AX70" s="23">
        <v>2</v>
      </c>
      <c r="AY70" s="23">
        <v>180</v>
      </c>
      <c r="AZ70" s="23">
        <v>25</v>
      </c>
      <c r="BA70" s="23">
        <v>18.600000000000001</v>
      </c>
      <c r="BB70" s="23">
        <v>2.2999999999999998</v>
      </c>
      <c r="BF70" s="25" t="s">
        <v>184</v>
      </c>
      <c r="BG70" s="23">
        <v>934</v>
      </c>
      <c r="BH70" s="23">
        <v>166</v>
      </c>
      <c r="BI70" s="23">
        <v>27</v>
      </c>
      <c r="BJ70" s="23">
        <v>17.8</v>
      </c>
      <c r="BK70" s="23">
        <v>2.6</v>
      </c>
      <c r="BL70" s="23">
        <v>195</v>
      </c>
      <c r="BM70" s="23">
        <v>29</v>
      </c>
      <c r="BN70" s="23">
        <v>20.8</v>
      </c>
      <c r="BO70" s="23">
        <v>2.8</v>
      </c>
      <c r="BP70" s="23">
        <v>1.1000000000000001</v>
      </c>
      <c r="BQ70" s="23">
        <v>-8.2200000000000003E-4</v>
      </c>
      <c r="BR70" s="24">
        <v>4072</v>
      </c>
      <c r="BU70" s="25" t="s">
        <v>184</v>
      </c>
      <c r="BV70" s="23">
        <v>923</v>
      </c>
      <c r="BW70" s="23">
        <v>128</v>
      </c>
      <c r="BX70" s="23">
        <v>24</v>
      </c>
      <c r="BY70" s="23">
        <v>13.8</v>
      </c>
      <c r="BZ70" s="23">
        <v>2.4</v>
      </c>
      <c r="CA70" s="23">
        <v>162</v>
      </c>
      <c r="CB70" s="23">
        <v>27</v>
      </c>
      <c r="CC70" s="23">
        <v>17.5</v>
      </c>
      <c r="CD70" s="23">
        <v>2.6</v>
      </c>
      <c r="CE70" s="23">
        <v>1.1000000000000001</v>
      </c>
      <c r="CF70" s="23">
        <v>-8.1800000000000004E-4</v>
      </c>
      <c r="CG70" s="24">
        <v>4072</v>
      </c>
    </row>
    <row r="71" spans="1:85" ht="15">
      <c r="A71" s="80"/>
      <c r="P71"/>
      <c r="Q71"/>
      <c r="R71"/>
      <c r="S71"/>
      <c r="T71"/>
      <c r="U71"/>
      <c r="V71"/>
      <c r="W71"/>
      <c r="X71"/>
      <c r="Y71"/>
      <c r="Z71"/>
      <c r="AA71"/>
      <c r="AB71"/>
      <c r="AE71" s="41" t="s">
        <v>243</v>
      </c>
      <c r="AF71" s="43">
        <v>92</v>
      </c>
      <c r="AG71" s="43">
        <v>9</v>
      </c>
      <c r="AH71" s="43">
        <v>2</v>
      </c>
      <c r="AI71" s="43">
        <v>9.9</v>
      </c>
      <c r="AJ71" s="43">
        <v>2.4</v>
      </c>
      <c r="AK71" s="43">
        <v>12</v>
      </c>
      <c r="AL71" s="43">
        <v>3</v>
      </c>
      <c r="AM71" s="43">
        <v>12.9</v>
      </c>
      <c r="AN71" s="43">
        <v>2.7</v>
      </c>
      <c r="AO71" s="43">
        <v>0.15</v>
      </c>
      <c r="AP71" s="43">
        <v>-1.1739999999999999E-3</v>
      </c>
      <c r="AQ71" s="42">
        <v>4072</v>
      </c>
      <c r="AR71" s="24"/>
      <c r="AS71" s="23" t="s">
        <v>185</v>
      </c>
      <c r="AT71" s="23">
        <v>84</v>
      </c>
      <c r="AU71" s="23">
        <v>8</v>
      </c>
      <c r="AV71" s="23">
        <v>2</v>
      </c>
      <c r="AW71" s="23">
        <v>9.8000000000000007</v>
      </c>
      <c r="AX71" s="23">
        <v>2.1</v>
      </c>
      <c r="AY71" s="23">
        <v>12</v>
      </c>
      <c r="AZ71" s="23">
        <v>2</v>
      </c>
      <c r="BA71" s="23">
        <v>14.5</v>
      </c>
      <c r="BB71" s="23">
        <v>2.5</v>
      </c>
      <c r="BF71" s="25" t="s">
        <v>185</v>
      </c>
      <c r="BG71" s="23">
        <v>84</v>
      </c>
      <c r="BH71" s="23">
        <v>9</v>
      </c>
      <c r="BI71" s="23">
        <v>2</v>
      </c>
      <c r="BJ71" s="23">
        <v>10.6</v>
      </c>
      <c r="BK71" s="23">
        <v>2.6</v>
      </c>
      <c r="BL71" s="23">
        <v>13</v>
      </c>
      <c r="BM71" s="23">
        <v>3</v>
      </c>
      <c r="BN71" s="23">
        <v>15.5</v>
      </c>
      <c r="BO71" s="23">
        <v>3.1</v>
      </c>
      <c r="BP71" s="23">
        <v>0.15</v>
      </c>
      <c r="BQ71" s="23">
        <v>-1.2199999999999999E-3</v>
      </c>
      <c r="BR71" s="24">
        <v>4072</v>
      </c>
      <c r="BU71" s="25" t="s">
        <v>185</v>
      </c>
      <c r="BV71" s="23">
        <v>84</v>
      </c>
      <c r="BW71" s="23">
        <v>8</v>
      </c>
      <c r="BX71" s="23">
        <v>2</v>
      </c>
      <c r="BY71" s="23">
        <v>9.4</v>
      </c>
      <c r="BZ71" s="23">
        <v>2.5</v>
      </c>
      <c r="CA71" s="23">
        <v>11</v>
      </c>
      <c r="CB71" s="23">
        <v>3</v>
      </c>
      <c r="CC71" s="23">
        <v>13.1</v>
      </c>
      <c r="CD71" s="23">
        <v>2.9</v>
      </c>
      <c r="CE71" s="23">
        <v>0.15</v>
      </c>
      <c r="CF71" s="23">
        <v>-1.214E-3</v>
      </c>
      <c r="CG71" s="24">
        <v>4072</v>
      </c>
    </row>
    <row r="72" spans="1:85" ht="15">
      <c r="A72" s="81" t="s">
        <v>132</v>
      </c>
      <c r="P72" s="6" t="s">
        <v>132</v>
      </c>
      <c r="Q72"/>
      <c r="R72"/>
      <c r="S72"/>
      <c r="T72"/>
      <c r="U72"/>
      <c r="V72"/>
      <c r="W72"/>
      <c r="X72"/>
      <c r="Y72"/>
      <c r="Z72"/>
      <c r="AA72"/>
      <c r="AB72"/>
      <c r="AE72" s="39" t="s">
        <v>428</v>
      </c>
      <c r="AF72" s="39"/>
      <c r="AG72" s="39"/>
      <c r="AH72" s="39"/>
      <c r="AI72" s="39"/>
      <c r="AJ72" s="39"/>
      <c r="AK72" s="39"/>
      <c r="AL72" s="39"/>
      <c r="AM72" s="39"/>
      <c r="AN72" s="39"/>
      <c r="AO72" s="39"/>
      <c r="AP72" s="39"/>
      <c r="AQ72" s="39"/>
      <c r="BF72" s="25" t="s">
        <v>131</v>
      </c>
      <c r="BU72" s="25" t="s">
        <v>131</v>
      </c>
    </row>
    <row r="73" spans="1:85" ht="15">
      <c r="A73" s="82"/>
      <c r="P73"/>
      <c r="Q73"/>
      <c r="R73"/>
      <c r="S73"/>
      <c r="T73"/>
      <c r="U73"/>
      <c r="V73"/>
      <c r="W73"/>
      <c r="X73"/>
      <c r="Y73"/>
      <c r="Z73"/>
      <c r="AA73"/>
      <c r="AB73"/>
      <c r="AE73" s="39"/>
      <c r="AF73" s="39"/>
      <c r="AG73" s="39"/>
      <c r="AH73" s="39"/>
      <c r="AI73" s="39"/>
      <c r="AJ73" s="39"/>
      <c r="AK73" s="39"/>
      <c r="AL73" s="39"/>
      <c r="AM73" s="39"/>
      <c r="AN73" s="39"/>
      <c r="AO73" s="39"/>
      <c r="AP73" s="39"/>
      <c r="AQ73" s="39"/>
      <c r="BF73" s="25" t="s">
        <v>131</v>
      </c>
      <c r="BU73" s="25" t="s">
        <v>131</v>
      </c>
    </row>
    <row r="74" spans="1:85" ht="15">
      <c r="A74" s="81" t="s">
        <v>509</v>
      </c>
      <c r="P74" s="6" t="s">
        <v>450</v>
      </c>
      <c r="Q74"/>
      <c r="R74"/>
      <c r="S74"/>
      <c r="T74"/>
      <c r="U74"/>
      <c r="V74"/>
      <c r="W74"/>
      <c r="X74"/>
      <c r="Y74"/>
      <c r="Z74"/>
      <c r="AA74"/>
      <c r="AB74"/>
      <c r="AE74" s="44" t="s">
        <v>429</v>
      </c>
      <c r="AF74" s="39"/>
      <c r="AG74" s="39"/>
      <c r="AH74" s="39"/>
      <c r="AI74" s="39"/>
      <c r="AJ74" s="39"/>
      <c r="AK74" s="39"/>
      <c r="AL74" s="39"/>
      <c r="AM74" s="39"/>
      <c r="AN74" s="39"/>
      <c r="AO74" s="39"/>
      <c r="AP74" s="39"/>
      <c r="AQ74" s="39"/>
      <c r="BU74" s="25" t="s">
        <v>131</v>
      </c>
    </row>
    <row r="75" spans="1:85" ht="15">
      <c r="A75" s="83" t="s">
        <v>510</v>
      </c>
      <c r="P75"/>
      <c r="Q75"/>
      <c r="R75"/>
      <c r="S75"/>
      <c r="T75"/>
      <c r="U75"/>
      <c r="V75"/>
      <c r="W75"/>
      <c r="X75"/>
      <c r="Y75"/>
      <c r="Z75"/>
      <c r="AA75"/>
      <c r="AB75"/>
      <c r="AE75" s="39"/>
      <c r="AF75" s="39"/>
      <c r="AG75" s="39"/>
      <c r="AH75" s="39"/>
      <c r="AI75" s="39"/>
      <c r="AJ75" s="39"/>
      <c r="AK75" s="39"/>
      <c r="AL75" s="39"/>
      <c r="AM75" s="39"/>
      <c r="AN75" s="39"/>
      <c r="AO75" s="39"/>
      <c r="AP75" s="39"/>
      <c r="AQ75" s="39"/>
      <c r="BU75" s="25" t="s">
        <v>131</v>
      </c>
    </row>
    <row r="76" spans="1:85" ht="15">
      <c r="A76" s="84"/>
      <c r="P76" t="s">
        <v>133</v>
      </c>
      <c r="Q76"/>
      <c r="R76"/>
      <c r="S76"/>
      <c r="T76"/>
      <c r="U76"/>
      <c r="V76"/>
      <c r="W76"/>
      <c r="X76"/>
      <c r="Y76"/>
      <c r="Z76"/>
      <c r="AA76"/>
      <c r="AB76"/>
      <c r="AE76" s="44" t="s">
        <v>132</v>
      </c>
      <c r="AF76" s="39"/>
      <c r="AG76" s="39"/>
      <c r="AH76" s="39"/>
      <c r="AI76" s="39"/>
      <c r="AJ76" s="39"/>
      <c r="AK76" s="39"/>
      <c r="AL76" s="39"/>
      <c r="AM76" s="39"/>
      <c r="AN76" s="39"/>
      <c r="AO76" s="39"/>
      <c r="AP76" s="39"/>
      <c r="AQ76" s="39"/>
      <c r="AS76" s="23" t="s">
        <v>268</v>
      </c>
      <c r="BF76" s="25" t="s">
        <v>278</v>
      </c>
      <c r="BU76" s="25" t="s">
        <v>6</v>
      </c>
    </row>
    <row r="77" spans="1:85">
      <c r="A77" s="84"/>
      <c r="AE77" s="39"/>
      <c r="AF77" s="39"/>
      <c r="AG77" s="39"/>
      <c r="AH77" s="39"/>
      <c r="AI77" s="39"/>
      <c r="AJ77" s="39"/>
      <c r="AK77" s="39"/>
      <c r="AL77" s="39"/>
      <c r="AM77" s="39"/>
      <c r="AN77" s="39"/>
      <c r="AO77" s="39"/>
      <c r="AP77" s="39"/>
      <c r="AQ77" s="39"/>
      <c r="AS77" s="23" t="s">
        <v>269</v>
      </c>
      <c r="BF77" s="6" t="s">
        <v>132</v>
      </c>
      <c r="BU77"/>
    </row>
    <row r="78" spans="1:85">
      <c r="A78" s="82" t="s">
        <v>133</v>
      </c>
      <c r="AE78" s="39" t="s">
        <v>430</v>
      </c>
      <c r="AF78" s="39"/>
      <c r="AG78" s="39"/>
      <c r="AH78" s="39"/>
      <c r="AI78" s="39"/>
      <c r="AJ78" s="39"/>
      <c r="AK78" s="39"/>
      <c r="AL78" s="39"/>
      <c r="AM78" s="39"/>
      <c r="AN78" s="39"/>
      <c r="AO78" s="39"/>
      <c r="AP78" s="39"/>
      <c r="AQ78" s="39"/>
      <c r="AS78" s="23" t="s">
        <v>120</v>
      </c>
      <c r="BF78" s="7" t="s">
        <v>133</v>
      </c>
      <c r="BU78"/>
    </row>
    <row r="79" spans="1:85" ht="14" thickBot="1">
      <c r="A79" s="82" t="s">
        <v>0</v>
      </c>
      <c r="AE79" s="39"/>
      <c r="AF79" s="39"/>
      <c r="AG79" s="39"/>
      <c r="AH79" s="39"/>
      <c r="AI79" s="39"/>
      <c r="AJ79" s="39"/>
      <c r="AK79" s="39"/>
      <c r="AL79" s="39"/>
      <c r="AM79" s="39"/>
      <c r="AN79" s="39"/>
      <c r="AO79" s="39"/>
      <c r="AP79" s="39"/>
      <c r="AQ79" s="39"/>
      <c r="BF79" s="7" t="s">
        <v>279</v>
      </c>
      <c r="BU79" s="6" t="s">
        <v>132</v>
      </c>
    </row>
    <row r="80" spans="1:85" ht="14" thickTop="1">
      <c r="A80" s="85" t="s">
        <v>511</v>
      </c>
      <c r="AE80" s="39"/>
      <c r="AF80" s="39"/>
      <c r="AG80" s="39"/>
      <c r="AH80" s="39"/>
      <c r="AI80" s="39"/>
      <c r="AJ80" s="39"/>
      <c r="AK80" s="39"/>
      <c r="AL80" s="39"/>
      <c r="AM80" s="39"/>
      <c r="AN80" s="39"/>
      <c r="AO80" s="39"/>
      <c r="AP80" s="39"/>
      <c r="AQ80" s="39"/>
      <c r="AS80" s="23" t="s">
        <v>121</v>
      </c>
      <c r="BF80" s="7" t="s">
        <v>280</v>
      </c>
      <c r="BU80"/>
    </row>
    <row r="81" spans="1:73">
      <c r="A81" s="80"/>
      <c r="AE81" s="39" t="s">
        <v>133</v>
      </c>
      <c r="AF81" s="39"/>
      <c r="AG81" s="39"/>
      <c r="AH81" s="39"/>
      <c r="AI81" s="39"/>
      <c r="AJ81" s="39"/>
      <c r="AK81" s="39"/>
      <c r="AL81" s="39"/>
      <c r="AM81" s="39"/>
      <c r="AN81" s="39"/>
      <c r="AO81" s="39"/>
      <c r="AP81" s="39"/>
      <c r="AQ81" s="39"/>
      <c r="AS81" s="23" t="s">
        <v>122</v>
      </c>
      <c r="BF81" s="7" t="s">
        <v>281</v>
      </c>
      <c r="BU81"/>
    </row>
    <row r="82" spans="1:73">
      <c r="A82" s="80"/>
      <c r="AE82" s="39" t="s">
        <v>0</v>
      </c>
      <c r="AF82" s="39"/>
      <c r="AG82" s="39"/>
      <c r="AH82" s="39"/>
      <c r="AI82" s="39"/>
      <c r="AJ82" s="39"/>
      <c r="AK82" s="39"/>
      <c r="AL82" s="39"/>
      <c r="AM82" s="39"/>
      <c r="AN82" s="39"/>
      <c r="AO82" s="39"/>
      <c r="AP82" s="39"/>
      <c r="AQ82" s="39"/>
      <c r="BU82"/>
    </row>
    <row r="83" spans="1:73" ht="15">
      <c r="A83" s="80"/>
      <c r="AE83" s="45" t="s">
        <v>0</v>
      </c>
      <c r="AF83" s="46"/>
      <c r="AG83" s="46"/>
      <c r="AH83" s="46"/>
      <c r="AI83" s="46"/>
      <c r="AJ83" s="46"/>
      <c r="AK83" s="46"/>
      <c r="AL83" s="46"/>
      <c r="AM83" s="46"/>
      <c r="AN83" s="46"/>
      <c r="AO83" s="46"/>
      <c r="AP83" s="46"/>
      <c r="AQ83" s="46"/>
      <c r="BF83" s="25" t="s">
        <v>282</v>
      </c>
      <c r="BU83" s="7" t="s">
        <v>133</v>
      </c>
    </row>
    <row r="84" spans="1:73" ht="15">
      <c r="AE84" s="45" t="s">
        <v>1</v>
      </c>
      <c r="AF84" s="46"/>
      <c r="AG84" s="46"/>
      <c r="AH84" s="46"/>
      <c r="AI84" s="46"/>
      <c r="AJ84" s="46"/>
      <c r="AK84" s="46"/>
      <c r="AL84" s="46"/>
      <c r="AM84" s="46"/>
      <c r="AN84" s="46"/>
      <c r="AO84" s="46"/>
      <c r="AP84" s="46"/>
      <c r="AQ84" s="46"/>
      <c r="BF84" s="25" t="s">
        <v>283</v>
      </c>
      <c r="BU84" s="7" t="s">
        <v>279</v>
      </c>
    </row>
    <row r="85" spans="1:73" ht="15">
      <c r="AE85" s="45" t="s">
        <v>2</v>
      </c>
      <c r="AF85" s="46"/>
      <c r="AG85" s="46"/>
      <c r="AH85" s="46"/>
      <c r="AI85" s="46"/>
      <c r="AJ85" s="46"/>
      <c r="AK85" s="46"/>
      <c r="AL85" s="46"/>
      <c r="AM85" s="46"/>
      <c r="AN85" s="46"/>
      <c r="AO85" s="46"/>
      <c r="AP85" s="46"/>
      <c r="AQ85" s="46"/>
      <c r="BF85" s="25" t="s">
        <v>284</v>
      </c>
      <c r="BU85" s="7" t="s">
        <v>7</v>
      </c>
    </row>
    <row r="86" spans="1:73">
      <c r="BF86"/>
      <c r="BU86" s="7" t="s">
        <v>8</v>
      </c>
    </row>
    <row r="87" spans="1:73" ht="15">
      <c r="BF87" s="25" t="s">
        <v>285</v>
      </c>
    </row>
    <row r="88" spans="1:73" ht="15">
      <c r="BF88" s="25" t="s">
        <v>286</v>
      </c>
    </row>
    <row r="89" spans="1:73" ht="15">
      <c r="BF89" s="25" t="s">
        <v>287</v>
      </c>
    </row>
    <row r="90" spans="1:73" ht="15">
      <c r="BF90" s="25" t="s">
        <v>288</v>
      </c>
    </row>
    <row r="91" spans="1:73" ht="15">
      <c r="BF91" s="25" t="s">
        <v>289</v>
      </c>
    </row>
    <row r="92" spans="1:73" ht="15">
      <c r="BF92" s="25" t="s">
        <v>290</v>
      </c>
    </row>
    <row r="93" spans="1:73" ht="15">
      <c r="BF93" s="25" t="s">
        <v>291</v>
      </c>
    </row>
    <row r="94" spans="1:73" ht="15">
      <c r="BF94" s="25" t="s">
        <v>292</v>
      </c>
    </row>
    <row r="95" spans="1:73">
      <c r="BF95"/>
    </row>
    <row r="96" spans="1:73" ht="15">
      <c r="BF96" s="25" t="s">
        <v>293</v>
      </c>
    </row>
    <row r="97" spans="58:58" ht="15">
      <c r="BF97" s="25" t="s">
        <v>294</v>
      </c>
    </row>
    <row r="98" spans="58:58" ht="15">
      <c r="BF98" s="25" t="s">
        <v>295</v>
      </c>
    </row>
    <row r="99" spans="58:58" ht="15">
      <c r="BF99" s="25" t="s">
        <v>296</v>
      </c>
    </row>
    <row r="100" spans="58:58" ht="15">
      <c r="BF100" s="25" t="s">
        <v>297</v>
      </c>
    </row>
    <row r="101" spans="58:58" ht="15">
      <c r="BF101" s="25" t="s">
        <v>298</v>
      </c>
    </row>
    <row r="102" spans="58:58" ht="15">
      <c r="BF102" s="25" t="s">
        <v>299</v>
      </c>
    </row>
    <row r="103" spans="58:58" ht="15">
      <c r="BF103" s="25" t="s">
        <v>300</v>
      </c>
    </row>
    <row r="104" spans="58:58" ht="15">
      <c r="BF104" s="25" t="s">
        <v>301</v>
      </c>
    </row>
    <row r="105" spans="58:58" ht="15">
      <c r="BF105" s="25" t="s">
        <v>302</v>
      </c>
    </row>
    <row r="106" spans="58:58" ht="15">
      <c r="BF106" s="25" t="s">
        <v>303</v>
      </c>
    </row>
    <row r="107" spans="58:58" ht="15">
      <c r="BF107" s="25" t="s">
        <v>304</v>
      </c>
    </row>
    <row r="108" spans="58:58" ht="15">
      <c r="BF108" s="25" t="s">
        <v>305</v>
      </c>
    </row>
    <row r="109" spans="58:58" ht="15">
      <c r="BF109" s="25" t="s">
        <v>306</v>
      </c>
    </row>
    <row r="110" spans="58:58" ht="15">
      <c r="BF110" s="25" t="s">
        <v>307</v>
      </c>
    </row>
    <row r="111" spans="58:58" ht="15">
      <c r="BF111" s="25" t="s">
        <v>308</v>
      </c>
    </row>
    <row r="112" spans="58:58" ht="15">
      <c r="BF112" s="25" t="s">
        <v>309</v>
      </c>
    </row>
    <row r="113" spans="58:58" ht="15">
      <c r="BF113" s="25" t="s">
        <v>310</v>
      </c>
    </row>
    <row r="114" spans="58:58" ht="15">
      <c r="BF114" s="25" t="s">
        <v>311</v>
      </c>
    </row>
    <row r="115" spans="58:58" ht="15">
      <c r="BF115" s="25" t="s">
        <v>312</v>
      </c>
    </row>
    <row r="116" spans="58:58" ht="15">
      <c r="BF116" s="25" t="s">
        <v>313</v>
      </c>
    </row>
    <row r="117" spans="58:58" ht="15">
      <c r="BF117" s="25" t="s">
        <v>314</v>
      </c>
    </row>
    <row r="118" spans="58:58" ht="15">
      <c r="BF118" s="25" t="s">
        <v>315</v>
      </c>
    </row>
    <row r="119" spans="58:58" ht="15">
      <c r="BF119" s="25" t="s">
        <v>316</v>
      </c>
    </row>
    <row r="120" spans="58:58" ht="15">
      <c r="BF120" s="25" t="s">
        <v>311</v>
      </c>
    </row>
    <row r="121" spans="58:58" ht="15">
      <c r="BF121" s="25" t="s">
        <v>317</v>
      </c>
    </row>
    <row r="122" spans="58:58" ht="15">
      <c r="BF122" s="25" t="s">
        <v>318</v>
      </c>
    </row>
    <row r="123" spans="58:58" ht="15">
      <c r="BF123" s="25" t="s">
        <v>319</v>
      </c>
    </row>
    <row r="124" spans="58:58" ht="15">
      <c r="BF124" s="25" t="s">
        <v>320</v>
      </c>
    </row>
    <row r="125" spans="58:58">
      <c r="BF125"/>
    </row>
    <row r="126" spans="58:58" ht="15">
      <c r="BF126" s="25" t="s">
        <v>321</v>
      </c>
    </row>
    <row r="127" spans="58:58" ht="15">
      <c r="BF127" s="25" t="s">
        <v>322</v>
      </c>
    </row>
    <row r="128" spans="58:58" ht="15">
      <c r="BF128" s="25" t="s">
        <v>323</v>
      </c>
    </row>
    <row r="129" spans="58:58" ht="15">
      <c r="BF129" s="25" t="s">
        <v>324</v>
      </c>
    </row>
    <row r="130" spans="58:58" ht="15">
      <c r="BF130" s="25" t="s">
        <v>325</v>
      </c>
    </row>
    <row r="131" spans="58:58" ht="15">
      <c r="BF131" s="25" t="s">
        <v>326</v>
      </c>
    </row>
    <row r="132" spans="58:58" ht="15">
      <c r="BF132" s="25" t="s">
        <v>327</v>
      </c>
    </row>
    <row r="133" spans="58:58" ht="15">
      <c r="BF133" s="25" t="s">
        <v>328</v>
      </c>
    </row>
    <row r="134" spans="58:58" ht="15">
      <c r="BF134" s="25" t="s">
        <v>329</v>
      </c>
    </row>
    <row r="135" spans="58:58" ht="15">
      <c r="BF135" s="25" t="s">
        <v>330</v>
      </c>
    </row>
    <row r="136" spans="58:58">
      <c r="BF136"/>
    </row>
    <row r="137" spans="58:58" ht="15">
      <c r="BF137" s="25" t="s">
        <v>331</v>
      </c>
    </row>
    <row r="138" spans="58:58" ht="15">
      <c r="BF138" s="25" t="s">
        <v>332</v>
      </c>
    </row>
    <row r="139" spans="58:58" ht="15">
      <c r="BF139" s="25" t="s">
        <v>333</v>
      </c>
    </row>
    <row r="140" spans="58:58" ht="15">
      <c r="BF140" s="25" t="s">
        <v>334</v>
      </c>
    </row>
    <row r="141" spans="58:58">
      <c r="BF141"/>
    </row>
    <row r="142" spans="58:58" ht="15">
      <c r="BF142" s="25" t="s">
        <v>335</v>
      </c>
    </row>
    <row r="143" spans="58:58" ht="15">
      <c r="BF143" s="25" t="s">
        <v>336</v>
      </c>
    </row>
    <row r="144" spans="58:58" ht="15">
      <c r="BF144" s="25" t="s">
        <v>337</v>
      </c>
    </row>
    <row r="145" spans="58:58" ht="15">
      <c r="BF145" s="25" t="s">
        <v>338</v>
      </c>
    </row>
    <row r="146" spans="58:58" ht="15">
      <c r="BF146" s="25" t="s">
        <v>131</v>
      </c>
    </row>
    <row r="147" spans="58:58" ht="15">
      <c r="BF147" s="25" t="s">
        <v>339</v>
      </c>
    </row>
    <row r="148" spans="58:58" ht="15">
      <c r="BF148" s="25" t="s">
        <v>340</v>
      </c>
    </row>
    <row r="149" spans="58:58" ht="15">
      <c r="BF149" s="25" t="s">
        <v>341</v>
      </c>
    </row>
    <row r="150" spans="58:58" ht="15">
      <c r="BF150" s="25" t="s">
        <v>131</v>
      </c>
    </row>
    <row r="151" spans="58:58" ht="15">
      <c r="BF151" s="25" t="s">
        <v>342</v>
      </c>
    </row>
    <row r="152" spans="58:58" ht="15">
      <c r="BF152" s="25" t="s">
        <v>343</v>
      </c>
    </row>
    <row r="153" spans="58:58" ht="15">
      <c r="BF153" s="25" t="s">
        <v>344</v>
      </c>
    </row>
    <row r="154" spans="58:58" ht="15">
      <c r="BF154" s="25" t="s">
        <v>345</v>
      </c>
    </row>
    <row r="155" spans="58:58">
      <c r="BF155"/>
    </row>
    <row r="156" spans="58:58" ht="15">
      <c r="BF156" s="25" t="s">
        <v>346</v>
      </c>
    </row>
    <row r="157" spans="58:58" ht="15">
      <c r="BF157" s="25" t="s">
        <v>347</v>
      </c>
    </row>
    <row r="158" spans="58:58">
      <c r="BF158"/>
    </row>
    <row r="159" spans="58:58" ht="15">
      <c r="BF159" s="25" t="s">
        <v>348</v>
      </c>
    </row>
    <row r="160" spans="58:58" ht="15">
      <c r="BF160" s="25" t="s">
        <v>349</v>
      </c>
    </row>
    <row r="161" spans="58:58">
      <c r="BF161"/>
    </row>
    <row r="162" spans="58:58" ht="15">
      <c r="BF162" s="25" t="s">
        <v>350</v>
      </c>
    </row>
    <row r="163" spans="58:58" ht="15">
      <c r="BF163" s="25" t="s">
        <v>351</v>
      </c>
    </row>
    <row r="164" spans="58:58" ht="15">
      <c r="BF164" s="25" t="s">
        <v>352</v>
      </c>
    </row>
    <row r="165" spans="58:58">
      <c r="BF165"/>
    </row>
    <row r="166" spans="58:58" ht="15">
      <c r="BF166" s="25" t="s">
        <v>353</v>
      </c>
    </row>
    <row r="167" spans="58:58" ht="15">
      <c r="BF167" s="25" t="s">
        <v>354</v>
      </c>
    </row>
    <row r="168" spans="58:58" ht="15">
      <c r="BF168" s="25" t="s">
        <v>355</v>
      </c>
    </row>
    <row r="169" spans="58:58" ht="15">
      <c r="BF169" s="25" t="s">
        <v>356</v>
      </c>
    </row>
    <row r="170" spans="58:58">
      <c r="BF170"/>
    </row>
    <row r="171" spans="58:58" ht="15">
      <c r="BF171" s="25" t="s">
        <v>357</v>
      </c>
    </row>
    <row r="172" spans="58:58" ht="15">
      <c r="BF172" s="25" t="s">
        <v>358</v>
      </c>
    </row>
    <row r="173" spans="58:58" ht="15">
      <c r="BF173" s="25" t="s">
        <v>359</v>
      </c>
    </row>
    <row r="174" spans="58:58">
      <c r="BF174"/>
    </row>
    <row r="175" spans="58:58" ht="15">
      <c r="BF175" s="25" t="s">
        <v>360</v>
      </c>
    </row>
    <row r="176" spans="58:58" ht="15">
      <c r="BF176" s="25" t="s">
        <v>361</v>
      </c>
    </row>
    <row r="177" spans="58:58" ht="15">
      <c r="BF177" s="25" t="s">
        <v>287</v>
      </c>
    </row>
    <row r="178" spans="58:58" ht="15">
      <c r="BF178" s="25" t="s">
        <v>362</v>
      </c>
    </row>
    <row r="179" spans="58:58" ht="15">
      <c r="BF179" s="25" t="s">
        <v>363</v>
      </c>
    </row>
    <row r="180" spans="58:58" ht="15">
      <c r="BF180" s="25" t="s">
        <v>364</v>
      </c>
    </row>
    <row r="181" spans="58:58" ht="15">
      <c r="BF181" s="25" t="s">
        <v>365</v>
      </c>
    </row>
    <row r="182" spans="58:58" ht="15">
      <c r="BF182" s="25" t="s">
        <v>366</v>
      </c>
    </row>
    <row r="183" spans="58:58" ht="15">
      <c r="BF183" s="25" t="s">
        <v>367</v>
      </c>
    </row>
    <row r="184" spans="58:58" ht="15">
      <c r="BF184" s="25" t="s">
        <v>368</v>
      </c>
    </row>
    <row r="185" spans="58:58" ht="15">
      <c r="BF185" s="25" t="s">
        <v>369</v>
      </c>
    </row>
    <row r="186" spans="58:58" ht="15">
      <c r="BF186" s="25" t="s">
        <v>366</v>
      </c>
    </row>
    <row r="187" spans="58:58" ht="15">
      <c r="BF187" s="25" t="s">
        <v>370</v>
      </c>
    </row>
    <row r="188" spans="58:58" ht="15">
      <c r="BF188" s="25" t="s">
        <v>371</v>
      </c>
    </row>
    <row r="189" spans="58:58" ht="15">
      <c r="BF189" s="25" t="s">
        <v>372</v>
      </c>
    </row>
    <row r="190" spans="58:58">
      <c r="BF190"/>
    </row>
    <row r="191" spans="58:58" ht="15">
      <c r="BF191" s="25" t="s">
        <v>373</v>
      </c>
    </row>
    <row r="192" spans="58:58" ht="15">
      <c r="BF192" s="25" t="s">
        <v>374</v>
      </c>
    </row>
    <row r="193" spans="58:58" ht="15">
      <c r="BF193" s="25">
        <v>64</v>
      </c>
    </row>
    <row r="194" spans="58:58" ht="15">
      <c r="BF194" s="25" t="s">
        <v>375</v>
      </c>
    </row>
    <row r="195" spans="58:58" ht="15">
      <c r="BF195" s="25" t="s">
        <v>376</v>
      </c>
    </row>
    <row r="196" spans="58:58" ht="15">
      <c r="BF196" s="25" t="s">
        <v>377</v>
      </c>
    </row>
    <row r="197" spans="58:58">
      <c r="BF197"/>
    </row>
    <row r="198" spans="58:58" ht="15">
      <c r="BF198" s="25" t="s">
        <v>378</v>
      </c>
    </row>
    <row r="199" spans="58:58" ht="15">
      <c r="BF199" s="25" t="s">
        <v>379</v>
      </c>
    </row>
    <row r="200" spans="58:58" ht="15">
      <c r="BF200" s="25" t="s">
        <v>380</v>
      </c>
    </row>
    <row r="201" spans="58:58" ht="15">
      <c r="BF201" s="25" t="s">
        <v>375</v>
      </c>
    </row>
    <row r="202" spans="58:58" ht="15">
      <c r="BF202" s="25" t="s">
        <v>381</v>
      </c>
    </row>
    <row r="203" spans="58:58" ht="15">
      <c r="BF203" s="25" t="s">
        <v>382</v>
      </c>
    </row>
    <row r="204" spans="58:58" ht="15">
      <c r="BF204" s="25" t="s">
        <v>383</v>
      </c>
    </row>
    <row r="205" spans="58:58" ht="15">
      <c r="BF205" s="25" t="s">
        <v>366</v>
      </c>
    </row>
    <row r="206" spans="58:58" ht="15">
      <c r="BF206" s="25" t="s">
        <v>384</v>
      </c>
    </row>
    <row r="207" spans="58:58" ht="15">
      <c r="BF207" s="25" t="s">
        <v>385</v>
      </c>
    </row>
    <row r="208" spans="58:58" ht="15">
      <c r="BF208" s="25" t="s">
        <v>386</v>
      </c>
    </row>
    <row r="209" spans="58:58">
      <c r="BF209"/>
    </row>
    <row r="210" spans="58:58" ht="15">
      <c r="BF210" s="25" t="s">
        <v>387</v>
      </c>
    </row>
    <row r="211" spans="58:58" ht="15">
      <c r="BF211" s="25" t="s">
        <v>388</v>
      </c>
    </row>
    <row r="212" spans="58:58" ht="15">
      <c r="BF212" s="25" t="s">
        <v>389</v>
      </c>
    </row>
    <row r="213" spans="58:58" ht="15">
      <c r="BF213" s="25" t="s">
        <v>390</v>
      </c>
    </row>
    <row r="214" spans="58:58" ht="15">
      <c r="BF214" s="25" t="s">
        <v>391</v>
      </c>
    </row>
    <row r="215" spans="58:58" ht="15">
      <c r="BF215" s="25" t="s">
        <v>392</v>
      </c>
    </row>
    <row r="216" spans="58:58" ht="15">
      <c r="BF216" s="25" t="s">
        <v>393</v>
      </c>
    </row>
    <row r="217" spans="58:58" ht="15">
      <c r="BF217" s="25" t="s">
        <v>394</v>
      </c>
    </row>
    <row r="218" spans="58:58" ht="15">
      <c r="BF218" s="25" t="s">
        <v>395</v>
      </c>
    </row>
    <row r="219" spans="58:58" ht="15">
      <c r="BF219" s="25" t="s">
        <v>375</v>
      </c>
    </row>
    <row r="220" spans="58:58" ht="15">
      <c r="BF220" s="25" t="s">
        <v>396</v>
      </c>
    </row>
    <row r="221" spans="58:58" ht="15">
      <c r="BF221" s="25" t="s">
        <v>397</v>
      </c>
    </row>
    <row r="222" spans="58:58" ht="15">
      <c r="BF222" s="25" t="s">
        <v>398</v>
      </c>
    </row>
    <row r="223" spans="58:58" ht="15">
      <c r="BF223" s="25" t="s">
        <v>399</v>
      </c>
    </row>
    <row r="224" spans="58:58" ht="15">
      <c r="BF224" s="25" t="s">
        <v>400</v>
      </c>
    </row>
    <row r="225" spans="58:58" ht="15">
      <c r="BF225" s="25" t="s">
        <v>311</v>
      </c>
    </row>
    <row r="226" spans="58:58" ht="15">
      <c r="BF226" s="25" t="s">
        <v>366</v>
      </c>
    </row>
    <row r="227" spans="58:58" ht="15">
      <c r="BF227" s="25" t="s">
        <v>401</v>
      </c>
    </row>
    <row r="228" spans="58:58" ht="15">
      <c r="BF228" s="25" t="s">
        <v>402</v>
      </c>
    </row>
    <row r="229" spans="58:58" ht="15">
      <c r="BF229" s="25" t="s">
        <v>403</v>
      </c>
    </row>
    <row r="230" spans="58:58" ht="15">
      <c r="BF230" s="25" t="s">
        <v>404</v>
      </c>
    </row>
    <row r="231" spans="58:58" ht="15">
      <c r="BF231" s="25" t="s">
        <v>11</v>
      </c>
    </row>
    <row r="232" spans="58:58" ht="15">
      <c r="BF232" s="25" t="s">
        <v>12</v>
      </c>
    </row>
    <row r="233" spans="58:58" ht="15">
      <c r="BF233" s="25" t="s">
        <v>13</v>
      </c>
    </row>
    <row r="234" spans="58:58" ht="15">
      <c r="BF234" s="25" t="s">
        <v>14</v>
      </c>
    </row>
    <row r="235" spans="58:58" ht="15">
      <c r="BF235" s="25" t="s">
        <v>15</v>
      </c>
    </row>
    <row r="236" spans="58:58" ht="15">
      <c r="BF236" s="25" t="s">
        <v>16</v>
      </c>
    </row>
    <row r="237" spans="58:58" ht="15">
      <c r="BF237" s="25" t="s">
        <v>17</v>
      </c>
    </row>
    <row r="238" spans="58:58" ht="15">
      <c r="BF238" s="25" t="s">
        <v>18</v>
      </c>
    </row>
    <row r="239" spans="58:58" ht="15">
      <c r="BF239" s="25" t="s">
        <v>19</v>
      </c>
    </row>
    <row r="240" spans="58:58" ht="15">
      <c r="BF240" s="25" t="s">
        <v>404</v>
      </c>
    </row>
    <row r="241" spans="58:58" ht="15">
      <c r="BF241" s="25" t="s">
        <v>283</v>
      </c>
    </row>
    <row r="242" spans="58:58" ht="15">
      <c r="BF242" s="25" t="s">
        <v>20</v>
      </c>
    </row>
    <row r="243" spans="58:58" ht="15">
      <c r="BF243" s="25" t="s">
        <v>21</v>
      </c>
    </row>
    <row r="244" spans="58:58" ht="15">
      <c r="BF244" s="25" t="s">
        <v>22</v>
      </c>
    </row>
    <row r="245" spans="58:58" ht="15">
      <c r="BF245" s="25" t="s">
        <v>23</v>
      </c>
    </row>
    <row r="246" spans="58:58" ht="15">
      <c r="BF246" s="25" t="s">
        <v>24</v>
      </c>
    </row>
    <row r="247" spans="58:58" ht="15">
      <c r="BF247" s="25" t="s">
        <v>25</v>
      </c>
    </row>
    <row r="248" spans="58:58" ht="15">
      <c r="BF248" s="25" t="s">
        <v>404</v>
      </c>
    </row>
    <row r="249" spans="58:58" ht="15">
      <c r="BF249" s="25" t="s">
        <v>283</v>
      </c>
    </row>
    <row r="250" spans="58:58" ht="15">
      <c r="BF250" s="25" t="s">
        <v>26</v>
      </c>
    </row>
    <row r="251" spans="58:58" ht="15">
      <c r="BF251" s="25" t="s">
        <v>27</v>
      </c>
    </row>
    <row r="252" spans="58:58" ht="15">
      <c r="BF252" s="25" t="s">
        <v>303</v>
      </c>
    </row>
    <row r="253" spans="58:58" ht="15">
      <c r="BF253" s="25" t="s">
        <v>28</v>
      </c>
    </row>
    <row r="254" spans="58:58" ht="15">
      <c r="BF254" s="25" t="s">
        <v>311</v>
      </c>
    </row>
    <row r="255" spans="58:58" ht="15">
      <c r="BF255" s="25" t="s">
        <v>29</v>
      </c>
    </row>
    <row r="256" spans="58:58" ht="15">
      <c r="BF256" s="25" t="s">
        <v>30</v>
      </c>
    </row>
    <row r="257" spans="58:58" ht="15">
      <c r="BF257" s="25" t="s">
        <v>31</v>
      </c>
    </row>
    <row r="258" spans="58:58" ht="15">
      <c r="BF258" s="25" t="s">
        <v>32</v>
      </c>
    </row>
    <row r="259" spans="58:58" ht="15">
      <c r="BF259" s="25" t="s">
        <v>33</v>
      </c>
    </row>
    <row r="260" spans="58:58" ht="15">
      <c r="BF260" s="25" t="s">
        <v>303</v>
      </c>
    </row>
    <row r="261" spans="58:58" ht="15">
      <c r="BF261" s="25" t="s">
        <v>34</v>
      </c>
    </row>
    <row r="262" spans="58:58" ht="15">
      <c r="BF262" s="25" t="s">
        <v>35</v>
      </c>
    </row>
    <row r="263" spans="58:58" ht="15">
      <c r="BF263" s="25" t="s">
        <v>36</v>
      </c>
    </row>
    <row r="264" spans="58:58" ht="15">
      <c r="BF264" s="25" t="s">
        <v>37</v>
      </c>
    </row>
    <row r="265" spans="58:58" ht="15">
      <c r="BF265" s="25" t="s">
        <v>38</v>
      </c>
    </row>
    <row r="266" spans="58:58" ht="15">
      <c r="BF266" s="25" t="s">
        <v>39</v>
      </c>
    </row>
    <row r="267" spans="58:58" ht="15">
      <c r="BF267" s="25" t="s">
        <v>40</v>
      </c>
    </row>
    <row r="268" spans="58:58" ht="15">
      <c r="BF268" s="25" t="s">
        <v>41</v>
      </c>
    </row>
    <row r="269" spans="58:58" ht="15">
      <c r="BF269" s="25" t="s">
        <v>42</v>
      </c>
    </row>
    <row r="270" spans="58:58" ht="15">
      <c r="BF270" s="25" t="s">
        <v>43</v>
      </c>
    </row>
    <row r="271" spans="58:58" ht="15">
      <c r="BF271" s="25" t="s">
        <v>44</v>
      </c>
    </row>
    <row r="272" spans="58:58">
      <c r="BF272"/>
    </row>
    <row r="273" spans="58:58" ht="15">
      <c r="BF273" s="25" t="s">
        <v>45</v>
      </c>
    </row>
    <row r="274" spans="58:58" ht="15">
      <c r="BF274" s="25" t="s">
        <v>46</v>
      </c>
    </row>
    <row r="275" spans="58:58" ht="15">
      <c r="BF275" s="25" t="s">
        <v>47</v>
      </c>
    </row>
    <row r="276" spans="58:58" ht="15">
      <c r="BF276" s="25" t="s">
        <v>48</v>
      </c>
    </row>
    <row r="277" spans="58:58" ht="15">
      <c r="BF277" s="25" t="s">
        <v>49</v>
      </c>
    </row>
    <row r="278" spans="58:58" ht="15">
      <c r="BF278" s="25" t="s">
        <v>50</v>
      </c>
    </row>
    <row r="279" spans="58:58" ht="15">
      <c r="BF279" s="25" t="s">
        <v>51</v>
      </c>
    </row>
    <row r="280" spans="58:58" ht="15">
      <c r="BF280" s="25" t="s">
        <v>287</v>
      </c>
    </row>
    <row r="281" spans="58:58" ht="15">
      <c r="BF281" s="25" t="s">
        <v>52</v>
      </c>
    </row>
    <row r="282" spans="58:58" ht="15">
      <c r="BF282" s="25" t="s">
        <v>53</v>
      </c>
    </row>
    <row r="283" spans="58:58">
      <c r="BF283"/>
    </row>
    <row r="284" spans="58:58" ht="15">
      <c r="BF284" s="25" t="s">
        <v>54</v>
      </c>
    </row>
    <row r="285" spans="58:58" ht="15">
      <c r="BF285" s="25" t="s">
        <v>55</v>
      </c>
    </row>
    <row r="286" spans="58:58" ht="15">
      <c r="BF286" s="25" t="s">
        <v>366</v>
      </c>
    </row>
    <row r="287" spans="58:58" ht="15">
      <c r="BF287" s="25" t="s">
        <v>56</v>
      </c>
    </row>
    <row r="288" spans="58:58" ht="15">
      <c r="BF288" s="25" t="s">
        <v>57</v>
      </c>
    </row>
    <row r="289" spans="58:58" ht="15">
      <c r="BF289" s="25" t="s">
        <v>58</v>
      </c>
    </row>
    <row r="290" spans="58:58" ht="15">
      <c r="BF290" s="25" t="s">
        <v>59</v>
      </c>
    </row>
    <row r="291" spans="58:58" ht="15">
      <c r="BF291" s="25" t="s">
        <v>60</v>
      </c>
    </row>
    <row r="292" spans="58:58" ht="15">
      <c r="BF292" s="25" t="s">
        <v>61</v>
      </c>
    </row>
    <row r="293" spans="58:58" ht="15">
      <c r="BF293" s="25" t="s">
        <v>366</v>
      </c>
    </row>
    <row r="294" spans="58:58" ht="15">
      <c r="BF294" s="25" t="s">
        <v>62</v>
      </c>
    </row>
    <row r="295" spans="58:58" ht="15">
      <c r="BF295" s="25" t="s">
        <v>63</v>
      </c>
    </row>
    <row r="296" spans="58:58" ht="15">
      <c r="BF296" s="25" t="s">
        <v>375</v>
      </c>
    </row>
    <row r="297" spans="58:58" ht="15">
      <c r="BF297" s="25" t="s">
        <v>64</v>
      </c>
    </row>
    <row r="298" spans="58:58" ht="15">
      <c r="BF298" s="25" t="s">
        <v>65</v>
      </c>
    </row>
    <row r="299" spans="58:58" ht="15">
      <c r="BF299" s="25" t="s">
        <v>66</v>
      </c>
    </row>
    <row r="300" spans="58:58" ht="15">
      <c r="BF300" s="25" t="s">
        <v>366</v>
      </c>
    </row>
    <row r="301" spans="58:58" ht="15">
      <c r="BF301" s="25" t="s">
        <v>67</v>
      </c>
    </row>
    <row r="302" spans="58:58" ht="15">
      <c r="BF302" s="25" t="s">
        <v>68</v>
      </c>
    </row>
    <row r="303" spans="58:58" ht="15">
      <c r="BF303" s="25" t="s">
        <v>69</v>
      </c>
    </row>
    <row r="304" spans="58:58" ht="15">
      <c r="BF304" s="25" t="s">
        <v>70</v>
      </c>
    </row>
    <row r="305" spans="58:58" ht="15">
      <c r="BF305" s="25" t="s">
        <v>59</v>
      </c>
    </row>
    <row r="306" spans="58:58" ht="15">
      <c r="BF306" s="25" t="s">
        <v>71</v>
      </c>
    </row>
    <row r="307" spans="58:58" ht="15">
      <c r="BF307" s="25" t="s">
        <v>72</v>
      </c>
    </row>
    <row r="308" spans="58:58" ht="15">
      <c r="BF308" s="25" t="s">
        <v>73</v>
      </c>
    </row>
    <row r="309" spans="58:58" ht="15">
      <c r="BF309" s="25" t="s">
        <v>74</v>
      </c>
    </row>
    <row r="310" spans="58:58" ht="15">
      <c r="BF310" s="25" t="s">
        <v>366</v>
      </c>
    </row>
    <row r="311" spans="58:58" ht="15">
      <c r="BF311" s="25" t="s">
        <v>75</v>
      </c>
    </row>
    <row r="312" spans="58:58" ht="15">
      <c r="BF312" s="25" t="s">
        <v>76</v>
      </c>
    </row>
    <row r="313" spans="58:58" ht="15">
      <c r="BF313" s="25" t="s">
        <v>77</v>
      </c>
    </row>
    <row r="314" spans="58:58" ht="15">
      <c r="BF314" s="25" t="s">
        <v>78</v>
      </c>
    </row>
    <row r="315" spans="58:58" ht="15">
      <c r="BF315" s="25" t="s">
        <v>311</v>
      </c>
    </row>
    <row r="316" spans="58:58" ht="15">
      <c r="BF316" s="25" t="s">
        <v>366</v>
      </c>
    </row>
    <row r="317" spans="58:58" ht="15">
      <c r="BF317" s="25" t="s">
        <v>79</v>
      </c>
    </row>
    <row r="318" spans="58:58" ht="15">
      <c r="BF318" s="25" t="s">
        <v>80</v>
      </c>
    </row>
    <row r="319" spans="58:58" ht="15">
      <c r="BF319" s="25" t="s">
        <v>81</v>
      </c>
    </row>
    <row r="320" spans="58:58" ht="15">
      <c r="BF320" s="25" t="s">
        <v>311</v>
      </c>
    </row>
    <row r="321" spans="58:58" ht="15">
      <c r="BF321" s="25" t="s">
        <v>312</v>
      </c>
    </row>
    <row r="322" spans="58:58" ht="15">
      <c r="BF322" s="25" t="s">
        <v>82</v>
      </c>
    </row>
    <row r="323" spans="58:58" ht="15">
      <c r="BF323" s="25" t="s">
        <v>83</v>
      </c>
    </row>
    <row r="324" spans="58:58" ht="15">
      <c r="BF324" s="25" t="s">
        <v>84</v>
      </c>
    </row>
    <row r="325" spans="58:58" ht="15">
      <c r="BF325" s="25" t="s">
        <v>85</v>
      </c>
    </row>
    <row r="326" spans="58:58" ht="15">
      <c r="BF326" s="25" t="s">
        <v>86</v>
      </c>
    </row>
    <row r="327" spans="58:58" ht="15">
      <c r="BF327" s="25" t="s">
        <v>87</v>
      </c>
    </row>
    <row r="328" spans="58:58" ht="15">
      <c r="BF328" s="25" t="s">
        <v>404</v>
      </c>
    </row>
    <row r="329" spans="58:58" ht="15">
      <c r="BF329" s="25" t="s">
        <v>375</v>
      </c>
    </row>
    <row r="330" spans="58:58" ht="15">
      <c r="BF330" s="25" t="s">
        <v>88</v>
      </c>
    </row>
    <row r="331" spans="58:58" ht="15">
      <c r="BF331" s="25" t="s">
        <v>89</v>
      </c>
    </row>
    <row r="332" spans="58:58" ht="15">
      <c r="BF332" s="25" t="s">
        <v>90</v>
      </c>
    </row>
    <row r="333" spans="58:58" ht="15">
      <c r="BF333" s="25" t="s">
        <v>91</v>
      </c>
    </row>
    <row r="334" spans="58:58" ht="15">
      <c r="BF334" s="25" t="s">
        <v>404</v>
      </c>
    </row>
    <row r="335" spans="58:58" ht="15">
      <c r="BF335" s="25" t="s">
        <v>375</v>
      </c>
    </row>
    <row r="336" spans="58:58" ht="15">
      <c r="BF336" s="25" t="s">
        <v>92</v>
      </c>
    </row>
    <row r="337" spans="58:58" ht="15">
      <c r="BF337" s="25" t="s">
        <v>93</v>
      </c>
    </row>
    <row r="338" spans="58:58" ht="15">
      <c r="BF338" s="25" t="s">
        <v>306</v>
      </c>
    </row>
    <row r="339" spans="58:58" ht="15">
      <c r="BF339" s="25" t="s">
        <v>94</v>
      </c>
    </row>
    <row r="340" spans="58:58" ht="15">
      <c r="BF340" s="25" t="s">
        <v>95</v>
      </c>
    </row>
    <row r="341" spans="58:58" ht="15">
      <c r="BF341" s="25" t="s">
        <v>96</v>
      </c>
    </row>
    <row r="342" spans="58:58" ht="15">
      <c r="BF342" s="25" t="s">
        <v>97</v>
      </c>
    </row>
    <row r="343" spans="58:58" ht="15">
      <c r="BF343" s="25" t="s">
        <v>98</v>
      </c>
    </row>
    <row r="344" spans="58:58" ht="15">
      <c r="BF344" s="25" t="s">
        <v>99</v>
      </c>
    </row>
    <row r="345" spans="58:58" ht="15">
      <c r="BF345" s="25" t="s">
        <v>100</v>
      </c>
    </row>
    <row r="346" spans="58:58" ht="15">
      <c r="BF346" s="25" t="s">
        <v>101</v>
      </c>
    </row>
    <row r="347" spans="58:58" ht="15">
      <c r="BF347" s="25" t="s">
        <v>102</v>
      </c>
    </row>
    <row r="348" spans="58:58" ht="15">
      <c r="BF348" s="25" t="s">
        <v>103</v>
      </c>
    </row>
    <row r="349" spans="58:58" ht="15">
      <c r="BF349" s="25" t="s">
        <v>104</v>
      </c>
    </row>
    <row r="350" spans="58:58" ht="15">
      <c r="BF350" s="25" t="s">
        <v>404</v>
      </c>
    </row>
    <row r="351" spans="58:58" ht="15">
      <c r="BF351" s="25" t="s">
        <v>105</v>
      </c>
    </row>
    <row r="352" spans="58:58" ht="15">
      <c r="BF352" s="25" t="s">
        <v>106</v>
      </c>
    </row>
    <row r="353" spans="58:58" ht="15">
      <c r="BF353" s="25" t="s">
        <v>404</v>
      </c>
    </row>
    <row r="354" spans="58:58" ht="15">
      <c r="BF354" s="25" t="s">
        <v>107</v>
      </c>
    </row>
    <row r="355" spans="58:58" ht="15">
      <c r="BF355" s="25" t="s">
        <v>108</v>
      </c>
    </row>
    <row r="356" spans="58:58" ht="15">
      <c r="BF356" s="25" t="s">
        <v>404</v>
      </c>
    </row>
    <row r="357" spans="58:58" ht="15">
      <c r="BF357" s="25" t="s">
        <v>303</v>
      </c>
    </row>
    <row r="358" spans="58:58" ht="15">
      <c r="BF358" s="25" t="s">
        <v>109</v>
      </c>
    </row>
  </sheetData>
  <mergeCells count="18">
    <mergeCell ref="P18:AB18"/>
    <mergeCell ref="P14:P15"/>
    <mergeCell ref="R14:U14"/>
    <mergeCell ref="V14:Y14"/>
    <mergeCell ref="Z14:AB14"/>
    <mergeCell ref="P16:AB17"/>
    <mergeCell ref="AE19:AQ19"/>
    <mergeCell ref="AE15:AE16"/>
    <mergeCell ref="AG15:AJ15"/>
    <mergeCell ref="AK15:AN15"/>
    <mergeCell ref="AO15:AQ15"/>
    <mergeCell ref="AE17:AQ18"/>
    <mergeCell ref="A18:M18"/>
    <mergeCell ref="A14:A15"/>
    <mergeCell ref="C14:F14"/>
    <mergeCell ref="G14:J14"/>
    <mergeCell ref="K14:M14"/>
    <mergeCell ref="A16:M17"/>
  </mergeCells>
  <phoneticPr fontId="7" type="noConversion"/>
  <hyperlinks>
    <hyperlink ref="BF77" r:id="rId1" display="http://pubdb3.census.gov/macro/032005/pov/povnotes.htm"/>
    <hyperlink ref="BU79" r:id="rId2" display="http://pubdb3.census.gov/macro/032006/pov/povnotes.htm"/>
    <hyperlink ref="AE74" r:id="rId3" display="http://www.census.gov/apsd/techdoc/cps/cpsmar08.pdf"/>
    <hyperlink ref="AE76" r:id="rId4" display="http://pubdb3.census.gov/macro/032008/pov/povnotes.htm"/>
    <hyperlink ref="P9" r:id="rId5" display="http://www.census.gov/apsd/techdoc/cps/cpsmar09.pdf"/>
    <hyperlink ref="P72" r:id="rId6" display="http://www.census.gov/macro/032009/pov/povnotes.htm"/>
    <hyperlink ref="P8" r:id="rId7"/>
    <hyperlink ref="P74" r:id="rId8"/>
    <hyperlink ref="A9" r:id="rId9" display="http://www.census.gov/apsd/techdoc/cps/cpsmar10.pdf"/>
    <hyperlink ref="A72" r:id="rId10" display="http://www.census.gov/hhes/www/cpstables/032010/povnotes.htm"/>
    <hyperlink ref="A74" r:id="rId11" display="http://www.census.gov/main/www/pdf.html"/>
    <hyperlink ref="A80" r:id="rId12" location="SKIP_FTR" tooltip="Skip Footer" display="http://www.census.gov/hhes/www/cpstables/032010/pov/new46_100125_02.htm - SKIP_FTR"/>
    <hyperlink ref="A5" r:id="rId13"/>
  </hyperlinks>
  <pageMargins left="0.75" right="0.75" top="1" bottom="1" header="0.5" footer="0.5"/>
  <pageSetup orientation="portrait"/>
  <headerFooter alignWithMargins="0"/>
  <drawing r:id="rId1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57"/>
  <sheetViews>
    <sheetView workbookViewId="0">
      <selection activeCell="B6" sqref="B6"/>
    </sheetView>
  </sheetViews>
  <sheetFormatPr baseColWidth="10" defaultColWidth="8.83203125" defaultRowHeight="12" x14ac:dyDescent="0"/>
  <cols>
    <col min="1" max="1" width="17.83203125" customWidth="1"/>
    <col min="2" max="2" width="13" customWidth="1"/>
  </cols>
  <sheetData>
    <row r="6" spans="1:13">
      <c r="A6" t="s">
        <v>452</v>
      </c>
      <c r="B6" s="1">
        <v>52865</v>
      </c>
      <c r="C6" s="1">
        <v>9982</v>
      </c>
      <c r="D6">
        <v>189</v>
      </c>
      <c r="E6">
        <v>18.899999999999999</v>
      </c>
      <c r="F6">
        <v>0.3</v>
      </c>
      <c r="G6" s="1">
        <v>12870</v>
      </c>
      <c r="H6">
        <v>210</v>
      </c>
      <c r="I6">
        <v>24.3</v>
      </c>
      <c r="J6">
        <v>0.4</v>
      </c>
      <c r="K6">
        <v>1</v>
      </c>
      <c r="L6">
        <v>-4.8999999999999998E-5</v>
      </c>
      <c r="M6" s="1">
        <v>4072</v>
      </c>
    </row>
    <row r="7" spans="1:13">
      <c r="A7" t="s">
        <v>453</v>
      </c>
      <c r="B7">
        <v>757</v>
      </c>
      <c r="C7">
        <v>202</v>
      </c>
      <c r="D7">
        <v>29</v>
      </c>
      <c r="E7">
        <v>26.6</v>
      </c>
      <c r="F7">
        <v>3.3</v>
      </c>
      <c r="G7">
        <v>272</v>
      </c>
      <c r="H7">
        <v>33</v>
      </c>
      <c r="I7">
        <v>35.9</v>
      </c>
      <c r="J7">
        <v>3.6</v>
      </c>
      <c r="K7">
        <v>1.05</v>
      </c>
      <c r="L7">
        <v>-9.2800000000000001E-4</v>
      </c>
      <c r="M7" s="1">
        <v>4072</v>
      </c>
    </row>
    <row r="8" spans="1:13">
      <c r="A8" t="s">
        <v>454</v>
      </c>
      <c r="B8">
        <v>129</v>
      </c>
      <c r="C8">
        <v>17</v>
      </c>
      <c r="D8">
        <v>3</v>
      </c>
      <c r="E8">
        <v>13.2</v>
      </c>
      <c r="F8">
        <v>2.6</v>
      </c>
      <c r="G8">
        <v>24</v>
      </c>
      <c r="H8">
        <v>4</v>
      </c>
      <c r="I8">
        <v>18.399999999999999</v>
      </c>
      <c r="J8">
        <v>2.9</v>
      </c>
      <c r="K8">
        <v>0.18</v>
      </c>
      <c r="L8">
        <v>-1.1050000000000001E-3</v>
      </c>
      <c r="M8" s="1">
        <v>4072</v>
      </c>
    </row>
    <row r="9" spans="1:13">
      <c r="A9" t="s">
        <v>455</v>
      </c>
      <c r="B9" s="1">
        <v>1197</v>
      </c>
      <c r="C9">
        <v>322</v>
      </c>
      <c r="D9">
        <v>39</v>
      </c>
      <c r="E9">
        <v>26.9</v>
      </c>
      <c r="F9">
        <v>2.9</v>
      </c>
      <c r="G9">
        <v>412</v>
      </c>
      <c r="H9">
        <v>44</v>
      </c>
      <c r="I9">
        <v>34.4</v>
      </c>
      <c r="J9">
        <v>3.1</v>
      </c>
      <c r="K9">
        <v>1.23</v>
      </c>
      <c r="L9">
        <v>-7.7300000000000003E-4</v>
      </c>
      <c r="M9" s="1">
        <v>4072</v>
      </c>
    </row>
    <row r="10" spans="1:13">
      <c r="A10" t="s">
        <v>456</v>
      </c>
      <c r="B10">
        <v>474</v>
      </c>
      <c r="C10">
        <v>109</v>
      </c>
      <c r="D10">
        <v>17</v>
      </c>
      <c r="E10">
        <v>22.9</v>
      </c>
      <c r="F10">
        <v>3.2</v>
      </c>
      <c r="G10">
        <v>137</v>
      </c>
      <c r="H10">
        <v>19</v>
      </c>
      <c r="I10">
        <v>28.8</v>
      </c>
      <c r="J10">
        <v>3.5</v>
      </c>
      <c r="K10">
        <v>0.68</v>
      </c>
      <c r="L10">
        <v>-9.8299999999999993E-4</v>
      </c>
      <c r="M10" s="1">
        <v>4072</v>
      </c>
    </row>
    <row r="11" spans="1:13">
      <c r="A11" t="s">
        <v>457</v>
      </c>
      <c r="B11" s="1">
        <v>6528</v>
      </c>
      <c r="C11" s="1">
        <v>1279</v>
      </c>
      <c r="D11">
        <v>79</v>
      </c>
      <c r="E11">
        <v>19.600000000000001</v>
      </c>
      <c r="F11">
        <v>1.1000000000000001</v>
      </c>
      <c r="G11" s="1">
        <v>1672</v>
      </c>
      <c r="H11">
        <v>90</v>
      </c>
      <c r="I11">
        <v>25.6</v>
      </c>
      <c r="J11">
        <v>1.2</v>
      </c>
      <c r="K11">
        <v>1.25</v>
      </c>
      <c r="L11">
        <v>-1.3999999999999999E-4</v>
      </c>
      <c r="M11" s="1">
        <v>4072</v>
      </c>
    </row>
    <row r="12" spans="1:13">
      <c r="A12" t="s">
        <v>458</v>
      </c>
      <c r="B12">
        <v>874</v>
      </c>
      <c r="C12">
        <v>153</v>
      </c>
      <c r="D12">
        <v>27</v>
      </c>
      <c r="E12">
        <v>17.5</v>
      </c>
      <c r="F12">
        <v>2.8</v>
      </c>
      <c r="G12">
        <v>199</v>
      </c>
      <c r="H12">
        <v>31</v>
      </c>
      <c r="I12">
        <v>22.8</v>
      </c>
      <c r="J12">
        <v>3.1</v>
      </c>
      <c r="K12">
        <v>1.2</v>
      </c>
      <c r="L12">
        <v>-9.9400000000000009E-4</v>
      </c>
      <c r="M12" s="1">
        <v>4072</v>
      </c>
    </row>
    <row r="13" spans="1:13">
      <c r="A13" t="s">
        <v>459</v>
      </c>
      <c r="B13">
        <v>581</v>
      </c>
      <c r="C13">
        <v>52</v>
      </c>
      <c r="D13">
        <v>14</v>
      </c>
      <c r="E13">
        <v>9</v>
      </c>
      <c r="F13">
        <v>2.2000000000000002</v>
      </c>
      <c r="G13">
        <v>71</v>
      </c>
      <c r="H13">
        <v>16</v>
      </c>
      <c r="I13">
        <v>12.2</v>
      </c>
      <c r="J13">
        <v>2.6</v>
      </c>
      <c r="K13">
        <v>0.88</v>
      </c>
      <c r="L13">
        <v>-1.039E-3</v>
      </c>
      <c r="M13" s="1">
        <v>4072</v>
      </c>
    </row>
    <row r="14" spans="1:13">
      <c r="A14" t="s">
        <v>460</v>
      </c>
      <c r="B14">
        <v>151</v>
      </c>
      <c r="C14">
        <v>27</v>
      </c>
      <c r="D14">
        <v>5</v>
      </c>
      <c r="E14">
        <v>18.100000000000001</v>
      </c>
      <c r="F14">
        <v>3</v>
      </c>
      <c r="G14">
        <v>33</v>
      </c>
      <c r="H14">
        <v>5</v>
      </c>
      <c r="I14">
        <v>22.1</v>
      </c>
      <c r="J14">
        <v>3.2</v>
      </c>
      <c r="K14">
        <v>0.22</v>
      </c>
      <c r="L14">
        <v>-1.036E-3</v>
      </c>
      <c r="M14" s="1">
        <v>4072</v>
      </c>
    </row>
    <row r="15" spans="1:13">
      <c r="A15" t="s">
        <v>461</v>
      </c>
      <c r="B15">
        <v>73</v>
      </c>
      <c r="C15">
        <v>22</v>
      </c>
      <c r="D15">
        <v>4</v>
      </c>
      <c r="E15" t="s">
        <v>462</v>
      </c>
      <c r="F15">
        <v>4.5999999999999996</v>
      </c>
      <c r="G15">
        <v>27</v>
      </c>
      <c r="H15">
        <v>4</v>
      </c>
      <c r="I15" t="s">
        <v>462</v>
      </c>
      <c r="J15">
        <v>4.8</v>
      </c>
      <c r="K15">
        <v>0.18</v>
      </c>
      <c r="L15">
        <v>-1.2570000000000001E-3</v>
      </c>
      <c r="M15" s="1">
        <v>4072</v>
      </c>
    </row>
    <row r="16" spans="1:13">
      <c r="A16" t="s">
        <v>463</v>
      </c>
      <c r="B16" s="1">
        <v>2870</v>
      </c>
      <c r="C16">
        <v>551</v>
      </c>
      <c r="D16">
        <v>49</v>
      </c>
      <c r="E16">
        <v>19.2</v>
      </c>
      <c r="F16">
        <v>1.6</v>
      </c>
      <c r="G16">
        <v>711</v>
      </c>
      <c r="H16">
        <v>56</v>
      </c>
      <c r="I16">
        <v>24.8</v>
      </c>
      <c r="J16">
        <v>1.7</v>
      </c>
      <c r="K16">
        <v>1.1200000000000001</v>
      </c>
      <c r="L16">
        <v>-2.52E-4</v>
      </c>
      <c r="M16" s="1">
        <v>4072</v>
      </c>
    </row>
    <row r="17" spans="1:13">
      <c r="A17" t="s">
        <v>464</v>
      </c>
      <c r="B17" s="1">
        <v>1849</v>
      </c>
      <c r="C17">
        <v>382</v>
      </c>
      <c r="D17">
        <v>40</v>
      </c>
      <c r="E17">
        <v>20.7</v>
      </c>
      <c r="F17">
        <v>2</v>
      </c>
      <c r="G17">
        <v>493</v>
      </c>
      <c r="H17">
        <v>45</v>
      </c>
      <c r="I17">
        <v>26.7</v>
      </c>
      <c r="J17">
        <v>2.2000000000000002</v>
      </c>
      <c r="K17">
        <v>1.08</v>
      </c>
      <c r="L17">
        <v>-4.6000000000000001E-4</v>
      </c>
      <c r="M17" s="1">
        <v>4072</v>
      </c>
    </row>
    <row r="18" spans="1:13">
      <c r="A18" t="s">
        <v>465</v>
      </c>
      <c r="B18">
        <v>208</v>
      </c>
      <c r="C18">
        <v>38</v>
      </c>
      <c r="D18">
        <v>7</v>
      </c>
      <c r="E18">
        <v>18.399999999999999</v>
      </c>
      <c r="F18">
        <v>2.9</v>
      </c>
      <c r="G18">
        <v>51</v>
      </c>
      <c r="H18">
        <v>8</v>
      </c>
      <c r="I18">
        <v>24.3</v>
      </c>
      <c r="J18">
        <v>3.2</v>
      </c>
      <c r="K18">
        <v>0.28999999999999998</v>
      </c>
      <c r="L18">
        <v>-9.4200000000000002E-4</v>
      </c>
      <c r="M18" s="1">
        <v>4072</v>
      </c>
    </row>
    <row r="19" spans="1:13">
      <c r="A19" t="s">
        <v>466</v>
      </c>
      <c r="B19">
        <v>296</v>
      </c>
      <c r="C19">
        <v>48</v>
      </c>
      <c r="D19">
        <v>8</v>
      </c>
      <c r="E19">
        <v>16.2</v>
      </c>
      <c r="F19">
        <v>2.6</v>
      </c>
      <c r="G19">
        <v>72</v>
      </c>
      <c r="H19">
        <v>10</v>
      </c>
      <c r="I19">
        <v>24.3</v>
      </c>
      <c r="J19">
        <v>3</v>
      </c>
      <c r="K19">
        <v>0.36</v>
      </c>
      <c r="L19">
        <v>-9.6699999999999998E-4</v>
      </c>
      <c r="M19" s="1">
        <v>4072</v>
      </c>
    </row>
    <row r="20" spans="1:13">
      <c r="A20" t="s">
        <v>467</v>
      </c>
      <c r="B20" s="1">
        <v>2253</v>
      </c>
      <c r="C20">
        <v>390</v>
      </c>
      <c r="D20">
        <v>42</v>
      </c>
      <c r="E20">
        <v>17.3</v>
      </c>
      <c r="F20">
        <v>1.7</v>
      </c>
      <c r="G20">
        <v>517</v>
      </c>
      <c r="H20">
        <v>48</v>
      </c>
      <c r="I20">
        <v>22.9</v>
      </c>
      <c r="J20">
        <v>1.9</v>
      </c>
      <c r="K20">
        <v>1.1299999999999999</v>
      </c>
      <c r="L20">
        <v>-3.6099999999999999E-4</v>
      </c>
      <c r="M20" s="1">
        <v>4072</v>
      </c>
    </row>
    <row r="21" spans="1:13">
      <c r="A21" t="s">
        <v>468</v>
      </c>
      <c r="B21" s="1">
        <v>1198</v>
      </c>
      <c r="C21">
        <v>268</v>
      </c>
      <c r="D21">
        <v>34</v>
      </c>
      <c r="E21">
        <v>22.4</v>
      </c>
      <c r="F21">
        <v>2.5</v>
      </c>
      <c r="G21">
        <v>320</v>
      </c>
      <c r="H21">
        <v>37</v>
      </c>
      <c r="I21">
        <v>26.7</v>
      </c>
      <c r="J21">
        <v>2.7</v>
      </c>
      <c r="K21">
        <v>1.08</v>
      </c>
      <c r="L21">
        <v>-6.9800000000000005E-4</v>
      </c>
      <c r="M21" s="1">
        <v>4072</v>
      </c>
    </row>
    <row r="22" spans="1:13">
      <c r="A22" t="s">
        <v>469</v>
      </c>
      <c r="B22">
        <v>488</v>
      </c>
      <c r="C22">
        <v>60</v>
      </c>
      <c r="D22">
        <v>14</v>
      </c>
      <c r="E22">
        <v>12.2</v>
      </c>
      <c r="F22">
        <v>2.6</v>
      </c>
      <c r="G22">
        <v>97</v>
      </c>
      <c r="H22">
        <v>17</v>
      </c>
      <c r="I22">
        <v>19.899999999999999</v>
      </c>
      <c r="J22">
        <v>3.2</v>
      </c>
      <c r="K22">
        <v>0.77</v>
      </c>
      <c r="L22">
        <v>-1.057E-3</v>
      </c>
      <c r="M22" s="1">
        <v>4072</v>
      </c>
    </row>
    <row r="23" spans="1:13">
      <c r="A23" t="s">
        <v>470</v>
      </c>
      <c r="B23">
        <v>510</v>
      </c>
      <c r="C23">
        <v>75</v>
      </c>
      <c r="D23">
        <v>15</v>
      </c>
      <c r="E23">
        <v>14.8</v>
      </c>
      <c r="F23">
        <v>2.7</v>
      </c>
      <c r="G23">
        <v>105</v>
      </c>
      <c r="H23">
        <v>17</v>
      </c>
      <c r="I23">
        <v>20.5</v>
      </c>
      <c r="J23">
        <v>3.1</v>
      </c>
      <c r="K23">
        <v>0.73</v>
      </c>
      <c r="L23">
        <v>-1.0790000000000001E-3</v>
      </c>
      <c r="M23" s="1">
        <v>4072</v>
      </c>
    </row>
    <row r="24" spans="1:13">
      <c r="A24" t="s">
        <v>471</v>
      </c>
      <c r="B24">
        <v>720</v>
      </c>
      <c r="C24">
        <v>143</v>
      </c>
      <c r="D24">
        <v>24</v>
      </c>
      <c r="E24">
        <v>19.8</v>
      </c>
      <c r="F24">
        <v>3.1</v>
      </c>
      <c r="G24">
        <v>170</v>
      </c>
      <c r="H24">
        <v>26</v>
      </c>
      <c r="I24">
        <v>23.6</v>
      </c>
      <c r="J24">
        <v>3.3</v>
      </c>
      <c r="K24">
        <v>1.05</v>
      </c>
      <c r="L24">
        <v>-1.0150000000000001E-3</v>
      </c>
      <c r="M24" s="1">
        <v>4072</v>
      </c>
    </row>
    <row r="25" spans="1:13">
      <c r="A25" t="s">
        <v>472</v>
      </c>
      <c r="B25">
        <v>834</v>
      </c>
      <c r="C25">
        <v>146</v>
      </c>
      <c r="D25">
        <v>25</v>
      </c>
      <c r="E25">
        <v>17.600000000000001</v>
      </c>
      <c r="F25">
        <v>2.7</v>
      </c>
      <c r="G25">
        <v>212</v>
      </c>
      <c r="H25">
        <v>29</v>
      </c>
      <c r="I25">
        <v>25.4</v>
      </c>
      <c r="J25">
        <v>3.1</v>
      </c>
      <c r="K25">
        <v>1.05</v>
      </c>
      <c r="L25">
        <v>-9.8499999999999998E-4</v>
      </c>
      <c r="M25" s="1">
        <v>4072</v>
      </c>
    </row>
    <row r="26" spans="1:13">
      <c r="A26" t="s">
        <v>473</v>
      </c>
      <c r="B26">
        <v>200</v>
      </c>
      <c r="C26">
        <v>25</v>
      </c>
      <c r="D26">
        <v>6</v>
      </c>
      <c r="E26">
        <v>12.3</v>
      </c>
      <c r="F26">
        <v>2.9</v>
      </c>
      <c r="G26">
        <v>37</v>
      </c>
      <c r="H26">
        <v>8</v>
      </c>
      <c r="I26">
        <v>18.5</v>
      </c>
      <c r="J26">
        <v>3.5</v>
      </c>
      <c r="K26">
        <v>0.39</v>
      </c>
      <c r="L26">
        <v>-1.2210000000000001E-3</v>
      </c>
      <c r="M26" s="1">
        <v>4072</v>
      </c>
    </row>
    <row r="27" spans="1:13">
      <c r="A27" t="s">
        <v>474</v>
      </c>
      <c r="B27">
        <v>970</v>
      </c>
      <c r="C27">
        <v>119</v>
      </c>
      <c r="D27">
        <v>23</v>
      </c>
      <c r="E27">
        <v>12.2</v>
      </c>
      <c r="F27">
        <v>2.2999999999999998</v>
      </c>
      <c r="G27">
        <v>149</v>
      </c>
      <c r="H27">
        <v>26</v>
      </c>
      <c r="I27">
        <v>15.4</v>
      </c>
      <c r="J27">
        <v>2.5</v>
      </c>
      <c r="K27">
        <v>1.1299999999999999</v>
      </c>
      <c r="L27">
        <v>-8.2899999999999998E-4</v>
      </c>
      <c r="M27" s="1">
        <v>4072</v>
      </c>
    </row>
    <row r="28" spans="1:13">
      <c r="A28" t="s">
        <v>475</v>
      </c>
      <c r="B28" s="1">
        <v>1083</v>
      </c>
      <c r="C28">
        <v>170</v>
      </c>
      <c r="D28">
        <v>27</v>
      </c>
      <c r="E28">
        <v>15.7</v>
      </c>
      <c r="F28">
        <v>2.2999999999999998</v>
      </c>
      <c r="G28">
        <v>228</v>
      </c>
      <c r="H28">
        <v>31</v>
      </c>
      <c r="I28">
        <v>21</v>
      </c>
      <c r="J28">
        <v>2.6</v>
      </c>
      <c r="K28">
        <v>1.06</v>
      </c>
      <c r="L28">
        <v>-6.7199999999999996E-4</v>
      </c>
      <c r="M28" s="1">
        <v>4072</v>
      </c>
    </row>
    <row r="29" spans="1:13">
      <c r="A29" t="s">
        <v>476</v>
      </c>
      <c r="B29" s="1">
        <v>1716</v>
      </c>
      <c r="C29">
        <v>330</v>
      </c>
      <c r="D29">
        <v>38</v>
      </c>
      <c r="E29">
        <v>19.2</v>
      </c>
      <c r="F29">
        <v>2</v>
      </c>
      <c r="G29">
        <v>405</v>
      </c>
      <c r="H29">
        <v>42</v>
      </c>
      <c r="I29">
        <v>23.6</v>
      </c>
      <c r="J29">
        <v>2.2000000000000002</v>
      </c>
      <c r="K29">
        <v>1.0900000000000001</v>
      </c>
      <c r="L29">
        <v>-4.5100000000000001E-4</v>
      </c>
      <c r="M29" s="1">
        <v>4072</v>
      </c>
    </row>
    <row r="30" spans="1:13">
      <c r="A30" t="s">
        <v>477</v>
      </c>
      <c r="B30">
        <v>854</v>
      </c>
      <c r="C30">
        <v>139</v>
      </c>
      <c r="D30">
        <v>24</v>
      </c>
      <c r="E30">
        <v>16.3</v>
      </c>
      <c r="F30">
        <v>2.6</v>
      </c>
      <c r="G30">
        <v>174</v>
      </c>
      <c r="H30">
        <v>27</v>
      </c>
      <c r="I30">
        <v>20.3</v>
      </c>
      <c r="J30">
        <v>2.9</v>
      </c>
      <c r="K30">
        <v>1.07</v>
      </c>
      <c r="L30">
        <v>-8.4199999999999998E-4</v>
      </c>
      <c r="M30" s="1">
        <v>4072</v>
      </c>
    </row>
    <row r="31" spans="1:13">
      <c r="A31" t="s">
        <v>478</v>
      </c>
      <c r="B31">
        <v>536</v>
      </c>
      <c r="C31">
        <v>144</v>
      </c>
      <c r="D31">
        <v>20</v>
      </c>
      <c r="E31">
        <v>26.8</v>
      </c>
      <c r="F31">
        <v>3.3</v>
      </c>
      <c r="G31">
        <v>192</v>
      </c>
      <c r="H31">
        <v>23</v>
      </c>
      <c r="I31">
        <v>35.700000000000003</v>
      </c>
      <c r="J31">
        <v>3.5</v>
      </c>
      <c r="K31">
        <v>0.71</v>
      </c>
      <c r="L31">
        <v>-1.003E-3</v>
      </c>
      <c r="M31" s="1">
        <v>4072</v>
      </c>
    </row>
    <row r="32" spans="1:13">
      <c r="A32" t="s">
        <v>479</v>
      </c>
      <c r="B32" s="1">
        <v>1048</v>
      </c>
      <c r="C32">
        <v>203</v>
      </c>
      <c r="D32">
        <v>30</v>
      </c>
      <c r="E32">
        <v>19.399999999999999</v>
      </c>
      <c r="F32">
        <v>2.6</v>
      </c>
      <c r="G32">
        <v>254</v>
      </c>
      <c r="H32">
        <v>33</v>
      </c>
      <c r="I32">
        <v>24.3</v>
      </c>
      <c r="J32">
        <v>2.8</v>
      </c>
      <c r="K32">
        <v>1.1100000000000001</v>
      </c>
      <c r="L32">
        <v>-7.76E-4</v>
      </c>
      <c r="M32" s="1">
        <v>4072</v>
      </c>
    </row>
    <row r="33" spans="1:13">
      <c r="A33" t="s">
        <v>480</v>
      </c>
      <c r="B33">
        <v>154</v>
      </c>
      <c r="C33">
        <v>30</v>
      </c>
      <c r="D33">
        <v>5</v>
      </c>
      <c r="E33">
        <v>19.2</v>
      </c>
      <c r="F33">
        <v>3.1</v>
      </c>
      <c r="G33">
        <v>42</v>
      </c>
      <c r="H33">
        <v>6</v>
      </c>
      <c r="I33">
        <v>27</v>
      </c>
      <c r="J33">
        <v>3.5</v>
      </c>
      <c r="K33">
        <v>0.24</v>
      </c>
      <c r="L33">
        <v>-1.0200000000000001E-3</v>
      </c>
      <c r="M33" s="1">
        <v>4072</v>
      </c>
    </row>
    <row r="34" spans="1:13">
      <c r="A34" t="s">
        <v>481</v>
      </c>
      <c r="B34">
        <v>299</v>
      </c>
      <c r="C34">
        <v>33</v>
      </c>
      <c r="D34">
        <v>8</v>
      </c>
      <c r="E34">
        <v>11</v>
      </c>
      <c r="F34">
        <v>2.5</v>
      </c>
      <c r="G34">
        <v>42</v>
      </c>
      <c r="H34">
        <v>9</v>
      </c>
      <c r="I34">
        <v>14</v>
      </c>
      <c r="J34">
        <v>2.7</v>
      </c>
      <c r="K34">
        <v>0.46</v>
      </c>
      <c r="L34">
        <v>-1.0640000000000001E-3</v>
      </c>
      <c r="M34" s="1">
        <v>4072</v>
      </c>
    </row>
    <row r="35" spans="1:13">
      <c r="A35" t="s">
        <v>482</v>
      </c>
      <c r="B35">
        <v>448</v>
      </c>
      <c r="C35">
        <v>77</v>
      </c>
      <c r="D35">
        <v>14</v>
      </c>
      <c r="E35">
        <v>17.2</v>
      </c>
      <c r="F35">
        <v>2.9</v>
      </c>
      <c r="G35">
        <v>107</v>
      </c>
      <c r="H35">
        <v>17</v>
      </c>
      <c r="I35">
        <v>23.8</v>
      </c>
      <c r="J35">
        <v>3.3</v>
      </c>
      <c r="K35">
        <v>0.67</v>
      </c>
      <c r="L35">
        <v>-1.0499999999999999E-3</v>
      </c>
      <c r="M35" s="1">
        <v>4072</v>
      </c>
    </row>
    <row r="36" spans="1:13">
      <c r="A36" t="s">
        <v>483</v>
      </c>
      <c r="B36">
        <v>210</v>
      </c>
      <c r="C36">
        <v>20</v>
      </c>
      <c r="D36">
        <v>5</v>
      </c>
      <c r="E36">
        <v>9.6</v>
      </c>
      <c r="F36">
        <v>2.4</v>
      </c>
      <c r="G36">
        <v>27</v>
      </c>
      <c r="H36">
        <v>6</v>
      </c>
      <c r="I36">
        <v>12.8</v>
      </c>
      <c r="J36">
        <v>2.7</v>
      </c>
      <c r="K36">
        <v>0.34</v>
      </c>
      <c r="L36">
        <v>-1.062E-3</v>
      </c>
      <c r="M36" s="1">
        <v>4072</v>
      </c>
    </row>
    <row r="37" spans="1:13">
      <c r="A37" t="s">
        <v>484</v>
      </c>
      <c r="B37" s="1">
        <v>1513</v>
      </c>
      <c r="C37">
        <v>193</v>
      </c>
      <c r="D37">
        <v>29</v>
      </c>
      <c r="E37">
        <v>12.8</v>
      </c>
      <c r="F37">
        <v>1.8</v>
      </c>
      <c r="G37">
        <v>277</v>
      </c>
      <c r="H37">
        <v>35</v>
      </c>
      <c r="I37">
        <v>18.3</v>
      </c>
      <c r="J37">
        <v>2.1</v>
      </c>
      <c r="K37">
        <v>1.1200000000000001</v>
      </c>
      <c r="L37">
        <v>-5.31E-4</v>
      </c>
      <c r="M37" s="1">
        <v>4072</v>
      </c>
    </row>
    <row r="38" spans="1:13">
      <c r="A38" t="s">
        <v>485</v>
      </c>
      <c r="B38">
        <v>367</v>
      </c>
      <c r="C38">
        <v>90</v>
      </c>
      <c r="D38">
        <v>14</v>
      </c>
      <c r="E38">
        <v>24.6</v>
      </c>
      <c r="F38">
        <v>3.5</v>
      </c>
      <c r="G38">
        <v>110</v>
      </c>
      <c r="H38">
        <v>16</v>
      </c>
      <c r="I38">
        <v>29.9</v>
      </c>
      <c r="J38">
        <v>3.7</v>
      </c>
      <c r="K38">
        <v>0.57999999999999996</v>
      </c>
      <c r="L38">
        <v>-1.1980000000000001E-3</v>
      </c>
      <c r="M38" s="1">
        <v>4072</v>
      </c>
    </row>
    <row r="39" spans="1:13">
      <c r="A39" t="s">
        <v>486</v>
      </c>
      <c r="B39" s="1">
        <v>3130</v>
      </c>
      <c r="C39">
        <v>711</v>
      </c>
      <c r="D39">
        <v>57</v>
      </c>
      <c r="E39">
        <v>22.7</v>
      </c>
      <c r="F39">
        <v>1.6</v>
      </c>
      <c r="G39">
        <v>842</v>
      </c>
      <c r="H39">
        <v>62</v>
      </c>
      <c r="I39">
        <v>26.9</v>
      </c>
      <c r="J39">
        <v>1.7</v>
      </c>
      <c r="K39">
        <v>1.17</v>
      </c>
      <c r="L39">
        <v>-2.4699999999999999E-4</v>
      </c>
      <c r="M39" s="1">
        <v>4072</v>
      </c>
    </row>
    <row r="40" spans="1:13">
      <c r="A40" t="s">
        <v>487</v>
      </c>
      <c r="B40" s="1">
        <v>1673</v>
      </c>
      <c r="C40">
        <v>392</v>
      </c>
      <c r="D40">
        <v>41</v>
      </c>
      <c r="E40">
        <v>23.4</v>
      </c>
      <c r="F40">
        <v>2.2000000000000002</v>
      </c>
      <c r="G40">
        <v>482</v>
      </c>
      <c r="H40">
        <v>45</v>
      </c>
      <c r="I40">
        <v>28.8</v>
      </c>
      <c r="J40">
        <v>2.4</v>
      </c>
      <c r="K40">
        <v>1.1100000000000001</v>
      </c>
      <c r="L40">
        <v>-4.9600000000000002E-4</v>
      </c>
      <c r="M40" s="1">
        <v>4072</v>
      </c>
    </row>
    <row r="41" spans="1:13">
      <c r="A41" t="s">
        <v>488</v>
      </c>
      <c r="B41">
        <v>100</v>
      </c>
      <c r="C41">
        <v>13</v>
      </c>
      <c r="D41">
        <v>3</v>
      </c>
      <c r="E41">
        <v>13.4</v>
      </c>
      <c r="F41">
        <v>2.8</v>
      </c>
      <c r="G41">
        <v>18</v>
      </c>
      <c r="H41">
        <v>3</v>
      </c>
      <c r="I41">
        <v>17.899999999999999</v>
      </c>
      <c r="J41">
        <v>3.1</v>
      </c>
      <c r="K41">
        <v>0.16</v>
      </c>
      <c r="L41">
        <v>-1.039E-3</v>
      </c>
      <c r="M41" s="1">
        <v>4072</v>
      </c>
    </row>
    <row r="42" spans="1:13">
      <c r="A42" t="s">
        <v>489</v>
      </c>
      <c r="B42" s="1">
        <v>1953</v>
      </c>
      <c r="C42">
        <v>312</v>
      </c>
      <c r="D42">
        <v>37</v>
      </c>
      <c r="E42">
        <v>16</v>
      </c>
      <c r="F42">
        <v>1.7</v>
      </c>
      <c r="G42">
        <v>415</v>
      </c>
      <c r="H42">
        <v>42</v>
      </c>
      <c r="I42">
        <v>21.2</v>
      </c>
      <c r="J42">
        <v>1.9</v>
      </c>
      <c r="K42">
        <v>1.0900000000000001</v>
      </c>
      <c r="L42">
        <v>-3.9199999999999999E-4</v>
      </c>
      <c r="M42" s="1">
        <v>4072</v>
      </c>
    </row>
    <row r="43" spans="1:13">
      <c r="A43" t="s">
        <v>490</v>
      </c>
      <c r="B43">
        <v>631</v>
      </c>
      <c r="C43">
        <v>119</v>
      </c>
      <c r="D43">
        <v>21</v>
      </c>
      <c r="E43">
        <v>18.899999999999999</v>
      </c>
      <c r="F43">
        <v>3</v>
      </c>
      <c r="G43">
        <v>146</v>
      </c>
      <c r="H43">
        <v>23</v>
      </c>
      <c r="I43">
        <v>23.1</v>
      </c>
      <c r="J43">
        <v>3.2</v>
      </c>
      <c r="K43">
        <v>0.91</v>
      </c>
      <c r="L43">
        <v>-1.036E-3</v>
      </c>
      <c r="M43" s="1">
        <v>4072</v>
      </c>
    </row>
    <row r="44" spans="1:13">
      <c r="A44" t="s">
        <v>491</v>
      </c>
      <c r="B44">
        <v>612</v>
      </c>
      <c r="C44">
        <v>114</v>
      </c>
      <c r="D44">
        <v>21</v>
      </c>
      <c r="E44">
        <v>18.600000000000001</v>
      </c>
      <c r="F44">
        <v>3.2</v>
      </c>
      <c r="G44">
        <v>135</v>
      </c>
      <c r="H44">
        <v>23</v>
      </c>
      <c r="I44">
        <v>22.1</v>
      </c>
      <c r="J44">
        <v>3.4</v>
      </c>
      <c r="K44">
        <v>1.01</v>
      </c>
      <c r="L44">
        <v>-1.0889999999999999E-3</v>
      </c>
      <c r="M44" s="1">
        <v>4072</v>
      </c>
    </row>
    <row r="45" spans="1:13">
      <c r="A45" t="s">
        <v>492</v>
      </c>
      <c r="B45" s="1">
        <v>2096</v>
      </c>
      <c r="C45">
        <v>286</v>
      </c>
      <c r="D45">
        <v>35</v>
      </c>
      <c r="E45">
        <v>13.6</v>
      </c>
      <c r="F45">
        <v>1.6</v>
      </c>
      <c r="G45">
        <v>360</v>
      </c>
      <c r="H45">
        <v>39</v>
      </c>
      <c r="I45">
        <v>17.2</v>
      </c>
      <c r="J45">
        <v>1.7</v>
      </c>
      <c r="K45">
        <v>1.0900000000000001</v>
      </c>
      <c r="L45">
        <v>-3.6299999999999999E-4</v>
      </c>
      <c r="M45" s="1">
        <v>4072</v>
      </c>
    </row>
    <row r="46" spans="1:13">
      <c r="A46" t="s">
        <v>493</v>
      </c>
      <c r="B46">
        <v>162</v>
      </c>
      <c r="C46">
        <v>34</v>
      </c>
      <c r="D46">
        <v>6</v>
      </c>
      <c r="E46">
        <v>20.7</v>
      </c>
      <c r="F46">
        <v>3.5</v>
      </c>
      <c r="G46">
        <v>40</v>
      </c>
      <c r="H46">
        <v>7</v>
      </c>
      <c r="I46">
        <v>24.4</v>
      </c>
      <c r="J46">
        <v>3.7</v>
      </c>
      <c r="K46">
        <v>0.3</v>
      </c>
      <c r="L46">
        <v>-1.1839999999999999E-3</v>
      </c>
      <c r="M46" s="1">
        <v>4072</v>
      </c>
    </row>
    <row r="47" spans="1:13">
      <c r="A47" t="s">
        <v>494</v>
      </c>
      <c r="B47">
        <v>774</v>
      </c>
      <c r="C47">
        <v>139</v>
      </c>
      <c r="D47">
        <v>24</v>
      </c>
      <c r="E47">
        <v>18</v>
      </c>
      <c r="F47">
        <v>2.9</v>
      </c>
      <c r="G47">
        <v>166</v>
      </c>
      <c r="H47">
        <v>26</v>
      </c>
      <c r="I47">
        <v>21.4</v>
      </c>
      <c r="J47">
        <v>3.1</v>
      </c>
      <c r="K47">
        <v>1.06</v>
      </c>
      <c r="L47">
        <v>-9.77E-4</v>
      </c>
      <c r="M47" s="1">
        <v>4072</v>
      </c>
    </row>
    <row r="48" spans="1:13">
      <c r="A48" t="s">
        <v>495</v>
      </c>
      <c r="B48">
        <v>138</v>
      </c>
      <c r="C48">
        <v>20</v>
      </c>
      <c r="D48">
        <v>4</v>
      </c>
      <c r="E48">
        <v>14.2</v>
      </c>
      <c r="F48">
        <v>2.5</v>
      </c>
      <c r="G48">
        <v>24</v>
      </c>
      <c r="H48">
        <v>4</v>
      </c>
      <c r="I48">
        <v>17.7</v>
      </c>
      <c r="J48">
        <v>2.7</v>
      </c>
      <c r="K48">
        <v>0.17</v>
      </c>
      <c r="L48">
        <v>-8.7399999999999999E-4</v>
      </c>
      <c r="M48" s="1">
        <v>4072</v>
      </c>
    </row>
    <row r="49" spans="1:13">
      <c r="A49" t="s">
        <v>496</v>
      </c>
      <c r="B49" s="1">
        <v>1011</v>
      </c>
      <c r="C49">
        <v>212</v>
      </c>
      <c r="D49">
        <v>30</v>
      </c>
      <c r="E49">
        <v>21</v>
      </c>
      <c r="F49">
        <v>2.7</v>
      </c>
      <c r="G49">
        <v>290</v>
      </c>
      <c r="H49">
        <v>35</v>
      </c>
      <c r="I49">
        <v>28.7</v>
      </c>
      <c r="J49">
        <v>3</v>
      </c>
      <c r="K49">
        <v>1.08</v>
      </c>
      <c r="L49">
        <v>-7.1400000000000001E-4</v>
      </c>
      <c r="M49" s="1">
        <v>4072</v>
      </c>
    </row>
    <row r="50" spans="1:13">
      <c r="A50" t="s">
        <v>497</v>
      </c>
      <c r="B50" s="1">
        <v>4797</v>
      </c>
      <c r="C50" s="1">
        <v>1149</v>
      </c>
      <c r="D50">
        <v>76</v>
      </c>
      <c r="E50">
        <v>24</v>
      </c>
      <c r="F50">
        <v>1.4</v>
      </c>
      <c r="G50" s="1">
        <v>1530</v>
      </c>
      <c r="H50">
        <v>86</v>
      </c>
      <c r="I50">
        <v>31.9</v>
      </c>
      <c r="J50">
        <v>1.5</v>
      </c>
      <c r="K50">
        <v>1.28</v>
      </c>
      <c r="L50">
        <v>-2.1599999999999999E-4</v>
      </c>
      <c r="M50" s="1">
        <v>4072</v>
      </c>
    </row>
    <row r="51" spans="1:13">
      <c r="A51" t="s">
        <v>498</v>
      </c>
      <c r="B51">
        <v>592</v>
      </c>
      <c r="C51">
        <v>78</v>
      </c>
      <c r="D51">
        <v>13</v>
      </c>
      <c r="E51">
        <v>13.1</v>
      </c>
      <c r="F51">
        <v>2.1</v>
      </c>
      <c r="G51">
        <v>93</v>
      </c>
      <c r="H51">
        <v>14</v>
      </c>
      <c r="I51">
        <v>15.8</v>
      </c>
      <c r="J51">
        <v>2.2000000000000002</v>
      </c>
      <c r="K51">
        <v>0.54</v>
      </c>
      <c r="L51">
        <v>-7.9900000000000001E-4</v>
      </c>
      <c r="M51" s="1">
        <v>4072</v>
      </c>
    </row>
    <row r="52" spans="1:13">
      <c r="A52" t="s">
        <v>499</v>
      </c>
      <c r="B52">
        <v>91</v>
      </c>
      <c r="C52">
        <v>10</v>
      </c>
      <c r="D52">
        <v>3</v>
      </c>
      <c r="E52">
        <v>10.8</v>
      </c>
      <c r="F52">
        <v>2.8</v>
      </c>
      <c r="G52">
        <v>17</v>
      </c>
      <c r="H52">
        <v>3</v>
      </c>
      <c r="I52">
        <v>18.3</v>
      </c>
      <c r="J52">
        <v>3.5</v>
      </c>
      <c r="K52">
        <v>0.18</v>
      </c>
      <c r="L52">
        <v>-1.191E-3</v>
      </c>
      <c r="M52" s="1">
        <v>4072</v>
      </c>
    </row>
    <row r="53" spans="1:13">
      <c r="A53" t="s">
        <v>500</v>
      </c>
      <c r="B53" s="1">
        <v>1363</v>
      </c>
      <c r="C53">
        <v>184</v>
      </c>
      <c r="D53">
        <v>28</v>
      </c>
      <c r="E53">
        <v>13.5</v>
      </c>
      <c r="F53">
        <v>1.9</v>
      </c>
      <c r="G53">
        <v>238</v>
      </c>
      <c r="H53">
        <v>32</v>
      </c>
      <c r="I53">
        <v>17.5</v>
      </c>
      <c r="J53">
        <v>2.2000000000000002</v>
      </c>
      <c r="K53">
        <v>1.08</v>
      </c>
      <c r="L53">
        <v>-5.7899999999999998E-4</v>
      </c>
      <c r="M53" s="1">
        <v>4072</v>
      </c>
    </row>
    <row r="54" spans="1:13">
      <c r="A54" t="s">
        <v>501</v>
      </c>
      <c r="B54" s="1">
        <v>1041</v>
      </c>
      <c r="C54">
        <v>150</v>
      </c>
      <c r="D54">
        <v>26</v>
      </c>
      <c r="E54">
        <v>14.4</v>
      </c>
      <c r="F54">
        <v>2.4</v>
      </c>
      <c r="G54">
        <v>190</v>
      </c>
      <c r="H54">
        <v>29</v>
      </c>
      <c r="I54">
        <v>18.3</v>
      </c>
      <c r="J54">
        <v>2.6</v>
      </c>
      <c r="K54">
        <v>1.1499999999999999</v>
      </c>
      <c r="L54">
        <v>-7.2000000000000005E-4</v>
      </c>
      <c r="M54" s="1">
        <v>4072</v>
      </c>
    </row>
    <row r="55" spans="1:13">
      <c r="A55" t="s">
        <v>502</v>
      </c>
      <c r="B55">
        <v>279</v>
      </c>
      <c r="C55">
        <v>61</v>
      </c>
      <c r="D55">
        <v>10</v>
      </c>
      <c r="E55">
        <v>21.8</v>
      </c>
      <c r="F55">
        <v>3.1</v>
      </c>
      <c r="G55">
        <v>69</v>
      </c>
      <c r="H55">
        <v>10</v>
      </c>
      <c r="I55">
        <v>24.7</v>
      </c>
      <c r="J55">
        <v>3.3</v>
      </c>
      <c r="K55">
        <v>0.39</v>
      </c>
      <c r="L55">
        <v>-8.8699999999999998E-4</v>
      </c>
      <c r="M55" s="1">
        <v>4072</v>
      </c>
    </row>
    <row r="56" spans="1:13">
      <c r="A56" t="s">
        <v>503</v>
      </c>
      <c r="B56">
        <v>941</v>
      </c>
      <c r="C56">
        <v>135</v>
      </c>
      <c r="D56">
        <v>24</v>
      </c>
      <c r="E56">
        <v>14.4</v>
      </c>
      <c r="F56">
        <v>2.4</v>
      </c>
      <c r="G56">
        <v>168</v>
      </c>
      <c r="H56">
        <v>27</v>
      </c>
      <c r="I56">
        <v>17.8</v>
      </c>
      <c r="J56">
        <v>2.6</v>
      </c>
      <c r="K56">
        <v>1.1000000000000001</v>
      </c>
      <c r="L56">
        <v>-8.0500000000000005E-4</v>
      </c>
      <c r="M56" s="1">
        <v>4072</v>
      </c>
    </row>
    <row r="57" spans="1:13">
      <c r="A57" t="s">
        <v>504</v>
      </c>
      <c r="B57">
        <v>94</v>
      </c>
      <c r="C57">
        <v>9</v>
      </c>
      <c r="D57">
        <v>2</v>
      </c>
      <c r="E57">
        <v>9.3000000000000007</v>
      </c>
      <c r="F57">
        <v>2.2999999999999998</v>
      </c>
      <c r="G57">
        <v>12</v>
      </c>
      <c r="H57">
        <v>3</v>
      </c>
      <c r="I57">
        <v>12.5</v>
      </c>
      <c r="J57">
        <v>2.7</v>
      </c>
      <c r="K57">
        <v>0.15</v>
      </c>
      <c r="L57">
        <v>-1.152E-3</v>
      </c>
      <c r="M57" s="1">
        <v>4072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zoomScaleSheetLayoutView="100" workbookViewId="0">
      <pane xSplit="1" ySplit="7" topLeftCell="B38" activePane="bottomRight" state="frozen"/>
      <selection pane="topRight" activeCell="B1" sqref="B1"/>
      <selection pane="bottomLeft" activeCell="A7" sqref="A7"/>
      <selection pane="bottomRight" activeCell="A56" sqref="A56"/>
    </sheetView>
  </sheetViews>
  <sheetFormatPr baseColWidth="10" defaultColWidth="8.83203125" defaultRowHeight="11" x14ac:dyDescent="0"/>
  <cols>
    <col min="1" max="1" width="27.33203125" style="153" customWidth="1"/>
    <col min="2" max="3" width="10.6640625" style="153" customWidth="1"/>
    <col min="4" max="4" width="11.33203125" style="153" customWidth="1"/>
    <col min="5" max="5" width="11.5" style="153" customWidth="1"/>
    <col min="6" max="12" width="10.6640625" style="153" customWidth="1"/>
    <col min="13" max="14" width="8.83203125" style="153"/>
    <col min="15" max="15" width="15.5" style="153" customWidth="1"/>
    <col min="16" max="16384" width="8.83203125" style="153"/>
  </cols>
  <sheetData>
    <row r="1" spans="1:15" ht="1" customHeight="1">
      <c r="A1" s="152" t="s">
        <v>714</v>
      </c>
    </row>
    <row r="2" spans="1:15">
      <c r="A2" s="153" t="s">
        <v>715</v>
      </c>
    </row>
    <row r="3" spans="1:15">
      <c r="A3" s="153" t="s">
        <v>716</v>
      </c>
    </row>
    <row r="5" spans="1:15" ht="19.5" customHeight="1">
      <c r="A5" s="302" t="s">
        <v>717</v>
      </c>
      <c r="B5" s="305" t="s">
        <v>255</v>
      </c>
      <c r="C5" s="308" t="s">
        <v>718</v>
      </c>
      <c r="D5" s="309"/>
      <c r="E5" s="309"/>
      <c r="F5" s="309"/>
      <c r="G5" s="309"/>
      <c r="H5" s="309"/>
      <c r="I5" s="309"/>
      <c r="J5" s="309"/>
      <c r="K5" s="310"/>
      <c r="L5" s="311" t="s">
        <v>719</v>
      </c>
    </row>
    <row r="6" spans="1:15" ht="30.75" customHeight="1">
      <c r="A6" s="303"/>
      <c r="B6" s="306"/>
      <c r="C6" s="314" t="s">
        <v>255</v>
      </c>
      <c r="D6" s="316" t="s">
        <v>720</v>
      </c>
      <c r="E6" s="317"/>
      <c r="F6" s="318"/>
      <c r="G6" s="308" t="s">
        <v>721</v>
      </c>
      <c r="H6" s="309"/>
      <c r="I6" s="309"/>
      <c r="J6" s="310"/>
      <c r="K6" s="311" t="s">
        <v>722</v>
      </c>
      <c r="L6" s="312"/>
    </row>
    <row r="7" spans="1:15" ht="75" customHeight="1">
      <c r="A7" s="304"/>
      <c r="B7" s="307"/>
      <c r="C7" s="315"/>
      <c r="D7" s="154" t="s">
        <v>723</v>
      </c>
      <c r="E7" s="155" t="s">
        <v>724</v>
      </c>
      <c r="F7" s="154" t="s">
        <v>725</v>
      </c>
      <c r="G7" s="154" t="s">
        <v>726</v>
      </c>
      <c r="H7" s="155" t="s">
        <v>727</v>
      </c>
      <c r="I7" s="155" t="s">
        <v>728</v>
      </c>
      <c r="J7" s="154" t="s">
        <v>729</v>
      </c>
      <c r="K7" s="319"/>
      <c r="L7" s="313"/>
    </row>
    <row r="8" spans="1:15">
      <c r="A8" s="156" t="s">
        <v>730</v>
      </c>
      <c r="B8" s="157"/>
      <c r="C8" s="158"/>
      <c r="D8" s="158"/>
      <c r="E8" s="158"/>
      <c r="F8" s="158"/>
      <c r="G8" s="158"/>
      <c r="H8" s="158"/>
      <c r="I8" s="158"/>
      <c r="J8" s="158"/>
      <c r="K8" s="158"/>
      <c r="L8" s="159"/>
    </row>
    <row r="9" spans="1:15" ht="14">
      <c r="A9" s="160" t="s">
        <v>731</v>
      </c>
      <c r="B9" s="161">
        <v>53883</v>
      </c>
      <c r="C9" s="162">
        <v>47051</v>
      </c>
      <c r="D9" s="162">
        <v>12902</v>
      </c>
      <c r="E9" s="162">
        <v>2461</v>
      </c>
      <c r="F9" s="162">
        <v>3437</v>
      </c>
      <c r="G9" s="162">
        <v>3659</v>
      </c>
      <c r="H9" s="162">
        <v>19017</v>
      </c>
      <c r="I9" s="162">
        <v>2253</v>
      </c>
      <c r="J9" s="162">
        <v>1979</v>
      </c>
      <c r="K9" s="162">
        <v>1343</v>
      </c>
      <c r="L9" s="163">
        <v>6832</v>
      </c>
    </row>
    <row r="10" spans="1:15" ht="14">
      <c r="A10" s="164" t="s">
        <v>732</v>
      </c>
      <c r="B10" s="161">
        <v>4827</v>
      </c>
      <c r="C10" s="162">
        <v>3537</v>
      </c>
      <c r="D10" s="162">
        <v>1231</v>
      </c>
      <c r="E10" s="162">
        <v>187</v>
      </c>
      <c r="F10" s="162">
        <v>281</v>
      </c>
      <c r="G10" s="162">
        <v>253</v>
      </c>
      <c r="H10" s="162">
        <v>1319</v>
      </c>
      <c r="I10" s="162">
        <v>121</v>
      </c>
      <c r="J10" s="162">
        <v>95</v>
      </c>
      <c r="K10" s="162">
        <v>50</v>
      </c>
      <c r="L10" s="163">
        <v>1290</v>
      </c>
      <c r="O10" s="297" t="s">
        <v>693</v>
      </c>
    </row>
    <row r="11" spans="1:15" ht="14">
      <c r="A11" s="164" t="s">
        <v>733</v>
      </c>
      <c r="B11" s="161">
        <v>4613</v>
      </c>
      <c r="C11" s="162">
        <v>3525</v>
      </c>
      <c r="D11" s="162">
        <v>1221</v>
      </c>
      <c r="E11" s="162">
        <v>231</v>
      </c>
      <c r="F11" s="162">
        <v>321</v>
      </c>
      <c r="G11" s="162">
        <v>97</v>
      </c>
      <c r="H11" s="162">
        <v>1346</v>
      </c>
      <c r="I11" s="162">
        <v>197</v>
      </c>
      <c r="J11" s="162">
        <v>64</v>
      </c>
      <c r="K11" s="162">
        <v>48</v>
      </c>
      <c r="L11" s="163">
        <v>1088</v>
      </c>
      <c r="O11" s="298"/>
    </row>
    <row r="12" spans="1:15" ht="14">
      <c r="A12" s="164" t="s">
        <v>734</v>
      </c>
      <c r="B12" s="161">
        <v>4921</v>
      </c>
      <c r="C12" s="162">
        <v>3743</v>
      </c>
      <c r="D12" s="162">
        <v>1356</v>
      </c>
      <c r="E12" s="162">
        <v>237</v>
      </c>
      <c r="F12" s="162">
        <v>350</v>
      </c>
      <c r="G12" s="162">
        <v>96</v>
      </c>
      <c r="H12" s="162">
        <v>1296</v>
      </c>
      <c r="I12" s="162">
        <v>300</v>
      </c>
      <c r="J12" s="162">
        <v>45</v>
      </c>
      <c r="K12" s="162">
        <v>63</v>
      </c>
      <c r="L12" s="163">
        <v>1178</v>
      </c>
      <c r="O12" s="299"/>
    </row>
    <row r="13" spans="1:15" ht="14">
      <c r="A13" s="164" t="s">
        <v>735</v>
      </c>
      <c r="B13" s="161">
        <v>4250</v>
      </c>
      <c r="C13" s="162">
        <v>3201</v>
      </c>
      <c r="D13" s="162">
        <v>1308</v>
      </c>
      <c r="E13" s="162">
        <v>254</v>
      </c>
      <c r="F13" s="162">
        <v>344</v>
      </c>
      <c r="G13" s="162">
        <v>190</v>
      </c>
      <c r="H13" s="162">
        <v>780</v>
      </c>
      <c r="I13" s="162">
        <v>246</v>
      </c>
      <c r="J13" s="162">
        <v>43</v>
      </c>
      <c r="K13" s="162">
        <v>36</v>
      </c>
      <c r="L13" s="163">
        <v>1049</v>
      </c>
    </row>
    <row r="14" spans="1:15" ht="14">
      <c r="A14" s="164" t="s">
        <v>736</v>
      </c>
      <c r="B14" s="161">
        <v>2670</v>
      </c>
      <c r="C14" s="162">
        <v>2148</v>
      </c>
      <c r="D14" s="162">
        <v>825</v>
      </c>
      <c r="E14" s="162">
        <v>178</v>
      </c>
      <c r="F14" s="162">
        <v>211</v>
      </c>
      <c r="G14" s="162">
        <v>231</v>
      </c>
      <c r="H14" s="162">
        <v>519</v>
      </c>
      <c r="I14" s="162">
        <v>87</v>
      </c>
      <c r="J14" s="162">
        <v>31</v>
      </c>
      <c r="K14" s="162">
        <v>66</v>
      </c>
      <c r="L14" s="163">
        <v>522</v>
      </c>
      <c r="O14" s="165">
        <f>+B12+B13</f>
        <v>9171</v>
      </c>
    </row>
    <row r="15" spans="1:15" ht="14">
      <c r="A15" s="164" t="s">
        <v>737</v>
      </c>
      <c r="B15" s="161">
        <v>3027</v>
      </c>
      <c r="C15" s="162">
        <v>2633</v>
      </c>
      <c r="D15" s="162">
        <v>780</v>
      </c>
      <c r="E15" s="162">
        <v>181</v>
      </c>
      <c r="F15" s="162">
        <v>228</v>
      </c>
      <c r="G15" s="162">
        <v>336</v>
      </c>
      <c r="H15" s="162">
        <v>836</v>
      </c>
      <c r="I15" s="162">
        <v>74</v>
      </c>
      <c r="J15" s="162">
        <v>99</v>
      </c>
      <c r="K15" s="162">
        <v>99</v>
      </c>
      <c r="L15" s="163">
        <v>394</v>
      </c>
    </row>
    <row r="16" spans="1:15" ht="14">
      <c r="A16" s="164" t="s">
        <v>738</v>
      </c>
      <c r="B16" s="161">
        <v>3898</v>
      </c>
      <c r="C16" s="162">
        <v>3576</v>
      </c>
      <c r="D16" s="162">
        <v>935</v>
      </c>
      <c r="E16" s="162">
        <v>176</v>
      </c>
      <c r="F16" s="162">
        <v>228</v>
      </c>
      <c r="G16" s="162">
        <v>549</v>
      </c>
      <c r="H16" s="162">
        <v>1267</v>
      </c>
      <c r="I16" s="162">
        <v>113</v>
      </c>
      <c r="J16" s="162">
        <v>211</v>
      </c>
      <c r="K16" s="162">
        <v>97</v>
      </c>
      <c r="L16" s="163">
        <v>322</v>
      </c>
      <c r="O16" s="165">
        <f>+SUM(B14:B27)</f>
        <v>35272</v>
      </c>
    </row>
    <row r="17" spans="1:12" ht="14">
      <c r="A17" s="164" t="s">
        <v>739</v>
      </c>
      <c r="B17" s="161">
        <v>5057</v>
      </c>
      <c r="C17" s="162">
        <v>4767</v>
      </c>
      <c r="D17" s="162">
        <v>865</v>
      </c>
      <c r="E17" s="162">
        <v>203</v>
      </c>
      <c r="F17" s="162">
        <v>298</v>
      </c>
      <c r="G17" s="162">
        <v>636</v>
      </c>
      <c r="H17" s="162">
        <v>1964</v>
      </c>
      <c r="I17" s="162">
        <v>246</v>
      </c>
      <c r="J17" s="162">
        <v>447</v>
      </c>
      <c r="K17" s="162">
        <v>108</v>
      </c>
      <c r="L17" s="163">
        <v>290</v>
      </c>
    </row>
    <row r="18" spans="1:12" ht="14">
      <c r="A18" s="164" t="s">
        <v>740</v>
      </c>
      <c r="B18" s="161">
        <v>5766</v>
      </c>
      <c r="C18" s="162">
        <v>5565</v>
      </c>
      <c r="D18" s="162">
        <v>973</v>
      </c>
      <c r="E18" s="162">
        <v>197</v>
      </c>
      <c r="F18" s="162">
        <v>334</v>
      </c>
      <c r="G18" s="162">
        <v>575</v>
      </c>
      <c r="H18" s="162">
        <v>2687</v>
      </c>
      <c r="I18" s="162">
        <v>269</v>
      </c>
      <c r="J18" s="162">
        <v>407</v>
      </c>
      <c r="K18" s="162">
        <v>123</v>
      </c>
      <c r="L18" s="163">
        <v>201</v>
      </c>
    </row>
    <row r="19" spans="1:12" ht="14">
      <c r="A19" s="164" t="s">
        <v>741</v>
      </c>
      <c r="B19" s="161">
        <v>5009</v>
      </c>
      <c r="C19" s="162">
        <v>4867</v>
      </c>
      <c r="D19" s="162">
        <v>841</v>
      </c>
      <c r="E19" s="162">
        <v>171</v>
      </c>
      <c r="F19" s="162">
        <v>285</v>
      </c>
      <c r="G19" s="162">
        <v>349</v>
      </c>
      <c r="H19" s="162">
        <v>2678</v>
      </c>
      <c r="I19" s="162">
        <v>193</v>
      </c>
      <c r="J19" s="162">
        <v>211</v>
      </c>
      <c r="K19" s="162">
        <v>139</v>
      </c>
      <c r="L19" s="163">
        <v>142</v>
      </c>
    </row>
    <row r="20" spans="1:12" ht="14">
      <c r="A20" s="164" t="s">
        <v>742</v>
      </c>
      <c r="B20" s="161">
        <v>4123</v>
      </c>
      <c r="C20" s="162">
        <v>4002</v>
      </c>
      <c r="D20" s="162">
        <v>819</v>
      </c>
      <c r="E20" s="162">
        <v>175</v>
      </c>
      <c r="F20" s="162">
        <v>210</v>
      </c>
      <c r="G20" s="162">
        <v>188</v>
      </c>
      <c r="H20" s="162">
        <v>2199</v>
      </c>
      <c r="I20" s="162">
        <v>149</v>
      </c>
      <c r="J20" s="162">
        <v>139</v>
      </c>
      <c r="K20" s="162">
        <v>123</v>
      </c>
      <c r="L20" s="163">
        <v>121</v>
      </c>
    </row>
    <row r="21" spans="1:12" ht="14">
      <c r="A21" s="164" t="s">
        <v>743</v>
      </c>
      <c r="B21" s="161">
        <v>2612</v>
      </c>
      <c r="C21" s="162">
        <v>2522</v>
      </c>
      <c r="D21" s="162">
        <v>629</v>
      </c>
      <c r="E21" s="162">
        <v>114</v>
      </c>
      <c r="F21" s="162">
        <v>148</v>
      </c>
      <c r="G21" s="162">
        <v>85</v>
      </c>
      <c r="H21" s="162">
        <v>1246</v>
      </c>
      <c r="I21" s="162">
        <v>90</v>
      </c>
      <c r="J21" s="162">
        <v>77</v>
      </c>
      <c r="K21" s="162">
        <v>133</v>
      </c>
      <c r="L21" s="163">
        <v>90</v>
      </c>
    </row>
    <row r="22" spans="1:12" ht="14">
      <c r="A22" s="164" t="s">
        <v>744</v>
      </c>
      <c r="B22" s="161">
        <v>1544</v>
      </c>
      <c r="C22" s="162">
        <v>1478</v>
      </c>
      <c r="D22" s="162">
        <v>491</v>
      </c>
      <c r="E22" s="162">
        <v>81</v>
      </c>
      <c r="F22" s="162">
        <v>89</v>
      </c>
      <c r="G22" s="162">
        <v>49</v>
      </c>
      <c r="H22" s="162">
        <v>524</v>
      </c>
      <c r="I22" s="162">
        <v>77</v>
      </c>
      <c r="J22" s="162">
        <v>52</v>
      </c>
      <c r="K22" s="162">
        <v>115</v>
      </c>
      <c r="L22" s="163">
        <v>66</v>
      </c>
    </row>
    <row r="23" spans="1:12" ht="14">
      <c r="A23" s="164" t="s">
        <v>745</v>
      </c>
      <c r="B23" s="161">
        <v>699</v>
      </c>
      <c r="C23" s="162">
        <v>665</v>
      </c>
      <c r="D23" s="162">
        <v>227</v>
      </c>
      <c r="E23" s="162">
        <v>32</v>
      </c>
      <c r="F23" s="162">
        <v>58</v>
      </c>
      <c r="G23" s="162">
        <v>15</v>
      </c>
      <c r="H23" s="162">
        <v>169</v>
      </c>
      <c r="I23" s="162">
        <v>54</v>
      </c>
      <c r="J23" s="162">
        <v>29</v>
      </c>
      <c r="K23" s="162">
        <v>81</v>
      </c>
      <c r="L23" s="163">
        <v>34</v>
      </c>
    </row>
    <row r="24" spans="1:12" ht="14">
      <c r="A24" s="164" t="s">
        <v>746</v>
      </c>
      <c r="B24" s="161">
        <v>440</v>
      </c>
      <c r="C24" s="162">
        <v>412</v>
      </c>
      <c r="D24" s="162">
        <v>182</v>
      </c>
      <c r="E24" s="162">
        <v>26</v>
      </c>
      <c r="F24" s="162">
        <v>29</v>
      </c>
      <c r="G24" s="162">
        <v>6</v>
      </c>
      <c r="H24" s="162">
        <v>98</v>
      </c>
      <c r="I24" s="162">
        <v>25</v>
      </c>
      <c r="J24" s="162">
        <v>12</v>
      </c>
      <c r="K24" s="162">
        <v>34</v>
      </c>
      <c r="L24" s="163">
        <v>28</v>
      </c>
    </row>
    <row r="25" spans="1:12" ht="14">
      <c r="A25" s="164" t="s">
        <v>747</v>
      </c>
      <c r="B25" s="161">
        <v>250</v>
      </c>
      <c r="C25" s="162">
        <v>237</v>
      </c>
      <c r="D25" s="162">
        <v>118</v>
      </c>
      <c r="E25" s="162">
        <v>10</v>
      </c>
      <c r="F25" s="162">
        <v>14</v>
      </c>
      <c r="G25" s="162">
        <v>3</v>
      </c>
      <c r="H25" s="162">
        <v>64</v>
      </c>
      <c r="I25" s="162">
        <v>5</v>
      </c>
      <c r="J25" s="162">
        <v>10</v>
      </c>
      <c r="K25" s="162">
        <v>13</v>
      </c>
      <c r="L25" s="163">
        <v>13</v>
      </c>
    </row>
    <row r="26" spans="1:12" ht="14">
      <c r="A26" s="164" t="s">
        <v>748</v>
      </c>
      <c r="B26" s="161">
        <v>120</v>
      </c>
      <c r="C26" s="162">
        <v>118</v>
      </c>
      <c r="D26" s="162">
        <v>67</v>
      </c>
      <c r="E26" s="162">
        <v>7</v>
      </c>
      <c r="F26" s="162">
        <v>5</v>
      </c>
      <c r="G26" s="162">
        <v>1</v>
      </c>
      <c r="H26" s="162">
        <v>20</v>
      </c>
      <c r="I26" s="162">
        <v>5</v>
      </c>
      <c r="J26" s="162">
        <v>5</v>
      </c>
      <c r="K26" s="162">
        <v>8</v>
      </c>
      <c r="L26" s="163">
        <v>2</v>
      </c>
    </row>
    <row r="27" spans="1:12" ht="14">
      <c r="A27" s="164" t="s">
        <v>749</v>
      </c>
      <c r="B27" s="161">
        <v>57</v>
      </c>
      <c r="C27" s="162">
        <v>55</v>
      </c>
      <c r="D27" s="162">
        <v>34</v>
      </c>
      <c r="E27" s="162">
        <v>1</v>
      </c>
      <c r="F27" s="162">
        <v>4</v>
      </c>
      <c r="G27" s="162">
        <v>0</v>
      </c>
      <c r="H27" s="162">
        <v>5</v>
      </c>
      <c r="I27" s="162">
        <v>2</v>
      </c>
      <c r="J27" s="162">
        <v>2</v>
      </c>
      <c r="K27" s="162">
        <v>7</v>
      </c>
      <c r="L27" s="163">
        <v>2</v>
      </c>
    </row>
    <row r="28" spans="1:12" ht="14">
      <c r="A28" s="166"/>
      <c r="B28" s="161" t="s">
        <v>131</v>
      </c>
      <c r="C28" s="162" t="s">
        <v>131</v>
      </c>
      <c r="D28" s="162" t="s">
        <v>131</v>
      </c>
      <c r="E28" s="162" t="s">
        <v>131</v>
      </c>
      <c r="F28" s="162" t="s">
        <v>131</v>
      </c>
      <c r="G28" s="162" t="s">
        <v>131</v>
      </c>
      <c r="H28" s="162" t="s">
        <v>131</v>
      </c>
      <c r="I28" s="162" t="s">
        <v>131</v>
      </c>
      <c r="J28" s="162" t="s">
        <v>131</v>
      </c>
      <c r="K28" s="162" t="s">
        <v>131</v>
      </c>
      <c r="L28" s="163" t="s">
        <v>131</v>
      </c>
    </row>
    <row r="29" spans="1:12" ht="14">
      <c r="A29" s="164" t="s">
        <v>750</v>
      </c>
      <c r="B29" s="167">
        <v>33.4</v>
      </c>
      <c r="C29" s="168">
        <v>36.4</v>
      </c>
      <c r="D29" s="168">
        <v>28.4</v>
      </c>
      <c r="E29" s="168">
        <v>28.8</v>
      </c>
      <c r="F29" s="168">
        <v>29.6</v>
      </c>
      <c r="G29" s="168">
        <v>35.700000000000003</v>
      </c>
      <c r="H29" s="168">
        <v>40.299999999999997</v>
      </c>
      <c r="I29" s="168">
        <v>34.700000000000003</v>
      </c>
      <c r="J29" s="168">
        <v>39.6</v>
      </c>
      <c r="K29" s="168">
        <v>44.3</v>
      </c>
      <c r="L29" s="169">
        <v>14.5</v>
      </c>
    </row>
    <row r="30" spans="1:12" ht="14">
      <c r="A30" s="164" t="s">
        <v>751</v>
      </c>
      <c r="B30" s="167">
        <v>34.4</v>
      </c>
      <c r="C30" s="168">
        <v>37.5</v>
      </c>
      <c r="D30" s="168">
        <v>29</v>
      </c>
      <c r="E30" s="168">
        <v>27.9</v>
      </c>
      <c r="F30" s="168">
        <v>28.4</v>
      </c>
      <c r="G30" s="168">
        <v>36.799999999999997</v>
      </c>
      <c r="H30" s="168">
        <v>41.5</v>
      </c>
      <c r="I30" s="168">
        <v>30.9</v>
      </c>
      <c r="J30" s="168">
        <v>40.1</v>
      </c>
      <c r="K30" s="168">
        <v>46.8</v>
      </c>
      <c r="L30" s="169">
        <v>14.5</v>
      </c>
    </row>
    <row r="31" spans="1:12" ht="14">
      <c r="A31" s="164" t="s">
        <v>752</v>
      </c>
      <c r="B31" s="167">
        <v>32.5</v>
      </c>
      <c r="C31" s="168">
        <v>35.299999999999997</v>
      </c>
      <c r="D31" s="168">
        <v>27.8</v>
      </c>
      <c r="E31" s="168">
        <v>30.7</v>
      </c>
      <c r="F31" s="168">
        <v>30.8</v>
      </c>
      <c r="G31" s="168">
        <v>35</v>
      </c>
      <c r="H31" s="168">
        <v>39</v>
      </c>
      <c r="I31" s="168">
        <v>36</v>
      </c>
      <c r="J31" s="168">
        <v>38.5</v>
      </c>
      <c r="K31" s="168">
        <v>39.1</v>
      </c>
      <c r="L31" s="169">
        <v>14.4</v>
      </c>
    </row>
    <row r="32" spans="1:12" ht="14">
      <c r="A32" s="160"/>
      <c r="B32" s="161" t="s">
        <v>131</v>
      </c>
      <c r="C32" s="162" t="s">
        <v>131</v>
      </c>
      <c r="D32" s="162" t="s">
        <v>131</v>
      </c>
      <c r="E32" s="162" t="s">
        <v>131</v>
      </c>
      <c r="F32" s="162" t="s">
        <v>131</v>
      </c>
      <c r="G32" s="162" t="s">
        <v>131</v>
      </c>
      <c r="H32" s="162" t="s">
        <v>131</v>
      </c>
      <c r="I32" s="162" t="s">
        <v>131</v>
      </c>
      <c r="J32" s="162" t="s">
        <v>131</v>
      </c>
      <c r="K32" s="162" t="s">
        <v>131</v>
      </c>
      <c r="L32" s="163" t="s">
        <v>131</v>
      </c>
    </row>
    <row r="33" spans="1:12" ht="14">
      <c r="A33" s="170" t="s">
        <v>753</v>
      </c>
      <c r="B33" s="161">
        <v>26137</v>
      </c>
      <c r="C33" s="162">
        <v>22864</v>
      </c>
      <c r="D33" s="162">
        <v>6209</v>
      </c>
      <c r="E33" s="162">
        <v>1276</v>
      </c>
      <c r="F33" s="162">
        <v>1756</v>
      </c>
      <c r="G33" s="162">
        <v>2024</v>
      </c>
      <c r="H33" s="162">
        <v>9187</v>
      </c>
      <c r="I33" s="162">
        <v>1166</v>
      </c>
      <c r="J33" s="162">
        <v>775</v>
      </c>
      <c r="K33" s="162">
        <v>471</v>
      </c>
      <c r="L33" s="163">
        <v>3273</v>
      </c>
    </row>
    <row r="34" spans="1:12" ht="14">
      <c r="A34" s="164" t="s">
        <v>732</v>
      </c>
      <c r="B34" s="161">
        <v>2351</v>
      </c>
      <c r="C34" s="162">
        <v>1722</v>
      </c>
      <c r="D34" s="162">
        <v>615</v>
      </c>
      <c r="E34" s="162">
        <v>95</v>
      </c>
      <c r="F34" s="162">
        <v>147</v>
      </c>
      <c r="G34" s="162">
        <v>111</v>
      </c>
      <c r="H34" s="162">
        <v>628</v>
      </c>
      <c r="I34" s="162">
        <v>63</v>
      </c>
      <c r="J34" s="162">
        <v>42</v>
      </c>
      <c r="K34" s="162">
        <v>21</v>
      </c>
      <c r="L34" s="163">
        <v>629</v>
      </c>
    </row>
    <row r="35" spans="1:12" ht="14">
      <c r="A35" s="164" t="s">
        <v>733</v>
      </c>
      <c r="B35" s="161">
        <v>2274</v>
      </c>
      <c r="C35" s="162">
        <v>1743</v>
      </c>
      <c r="D35" s="162">
        <v>568</v>
      </c>
      <c r="E35" s="162">
        <v>124</v>
      </c>
      <c r="F35" s="162">
        <v>164</v>
      </c>
      <c r="G35" s="162">
        <v>46</v>
      </c>
      <c r="H35" s="162">
        <v>693</v>
      </c>
      <c r="I35" s="162">
        <v>93</v>
      </c>
      <c r="J35" s="162">
        <v>36</v>
      </c>
      <c r="K35" s="162">
        <v>19</v>
      </c>
      <c r="L35" s="163">
        <v>531</v>
      </c>
    </row>
    <row r="36" spans="1:12" ht="14">
      <c r="A36" s="164" t="s">
        <v>734</v>
      </c>
      <c r="B36" s="161">
        <v>2332</v>
      </c>
      <c r="C36" s="162">
        <v>1795</v>
      </c>
      <c r="D36" s="162">
        <v>676</v>
      </c>
      <c r="E36" s="162">
        <v>114</v>
      </c>
      <c r="F36" s="162">
        <v>160</v>
      </c>
      <c r="G36" s="162">
        <v>46</v>
      </c>
      <c r="H36" s="162">
        <v>628</v>
      </c>
      <c r="I36" s="162">
        <v>134</v>
      </c>
      <c r="J36" s="162">
        <v>17</v>
      </c>
      <c r="K36" s="162">
        <v>20</v>
      </c>
      <c r="L36" s="163">
        <v>537</v>
      </c>
    </row>
    <row r="37" spans="1:12" ht="14">
      <c r="A37" s="164" t="s">
        <v>735</v>
      </c>
      <c r="B37" s="161">
        <v>2051</v>
      </c>
      <c r="C37" s="162">
        <v>1527</v>
      </c>
      <c r="D37" s="162">
        <v>633</v>
      </c>
      <c r="E37" s="162">
        <v>133</v>
      </c>
      <c r="F37" s="162">
        <v>169</v>
      </c>
      <c r="G37" s="162">
        <v>92</v>
      </c>
      <c r="H37" s="162">
        <v>359</v>
      </c>
      <c r="I37" s="162">
        <v>108</v>
      </c>
      <c r="J37" s="162">
        <v>19</v>
      </c>
      <c r="K37" s="162">
        <v>14</v>
      </c>
      <c r="L37" s="163">
        <v>524</v>
      </c>
    </row>
    <row r="38" spans="1:12" ht="14">
      <c r="A38" s="164" t="s">
        <v>736</v>
      </c>
      <c r="B38" s="161">
        <v>1349</v>
      </c>
      <c r="C38" s="162">
        <v>1107</v>
      </c>
      <c r="D38" s="162">
        <v>391</v>
      </c>
      <c r="E38" s="162">
        <v>84</v>
      </c>
      <c r="F38" s="162">
        <v>94</v>
      </c>
      <c r="G38" s="162">
        <v>139</v>
      </c>
      <c r="H38" s="162">
        <v>301</v>
      </c>
      <c r="I38" s="162">
        <v>47</v>
      </c>
      <c r="J38" s="162">
        <v>22</v>
      </c>
      <c r="K38" s="162">
        <v>29</v>
      </c>
      <c r="L38" s="163">
        <v>242</v>
      </c>
    </row>
    <row r="39" spans="1:12" ht="14">
      <c r="A39" s="164" t="s">
        <v>737</v>
      </c>
      <c r="B39" s="161">
        <v>1706</v>
      </c>
      <c r="C39" s="162">
        <v>1505</v>
      </c>
      <c r="D39" s="162">
        <v>404</v>
      </c>
      <c r="E39" s="162">
        <v>77</v>
      </c>
      <c r="F39" s="162">
        <v>129</v>
      </c>
      <c r="G39" s="162">
        <v>221</v>
      </c>
      <c r="H39" s="162">
        <v>523</v>
      </c>
      <c r="I39" s="162">
        <v>41</v>
      </c>
      <c r="J39" s="162">
        <v>56</v>
      </c>
      <c r="K39" s="162">
        <v>54</v>
      </c>
      <c r="L39" s="163">
        <v>201</v>
      </c>
    </row>
    <row r="40" spans="1:12" ht="14">
      <c r="A40" s="164" t="s">
        <v>738</v>
      </c>
      <c r="B40" s="161">
        <v>2052</v>
      </c>
      <c r="C40" s="162">
        <v>1914</v>
      </c>
      <c r="D40" s="162">
        <v>455</v>
      </c>
      <c r="E40" s="162">
        <v>87</v>
      </c>
      <c r="F40" s="162">
        <v>116</v>
      </c>
      <c r="G40" s="162">
        <v>359</v>
      </c>
      <c r="H40" s="162">
        <v>684</v>
      </c>
      <c r="I40" s="162">
        <v>72</v>
      </c>
      <c r="J40" s="162">
        <v>99</v>
      </c>
      <c r="K40" s="162">
        <v>42</v>
      </c>
      <c r="L40" s="163">
        <v>138</v>
      </c>
    </row>
    <row r="41" spans="1:12" ht="14">
      <c r="A41" s="164" t="s">
        <v>739</v>
      </c>
      <c r="B41" s="161">
        <v>2576</v>
      </c>
      <c r="C41" s="162">
        <v>2421</v>
      </c>
      <c r="D41" s="162">
        <v>426</v>
      </c>
      <c r="E41" s="162">
        <v>116</v>
      </c>
      <c r="F41" s="162">
        <v>151</v>
      </c>
      <c r="G41" s="162">
        <v>403</v>
      </c>
      <c r="H41" s="162">
        <v>985</v>
      </c>
      <c r="I41" s="162">
        <v>146</v>
      </c>
      <c r="J41" s="162">
        <v>150</v>
      </c>
      <c r="K41" s="162">
        <v>44</v>
      </c>
      <c r="L41" s="163">
        <v>155</v>
      </c>
    </row>
    <row r="42" spans="1:12" ht="14">
      <c r="A42" s="164" t="s">
        <v>740</v>
      </c>
      <c r="B42" s="161">
        <v>2788</v>
      </c>
      <c r="C42" s="162">
        <v>2692</v>
      </c>
      <c r="D42" s="162">
        <v>436</v>
      </c>
      <c r="E42" s="162">
        <v>102</v>
      </c>
      <c r="F42" s="162">
        <v>169</v>
      </c>
      <c r="G42" s="162">
        <v>338</v>
      </c>
      <c r="H42" s="162">
        <v>1322</v>
      </c>
      <c r="I42" s="162">
        <v>161</v>
      </c>
      <c r="J42" s="162">
        <v>123</v>
      </c>
      <c r="K42" s="162">
        <v>41</v>
      </c>
      <c r="L42" s="163">
        <v>96</v>
      </c>
    </row>
    <row r="43" spans="1:12" ht="14">
      <c r="A43" s="164" t="s">
        <v>741</v>
      </c>
      <c r="B43" s="161">
        <v>2253</v>
      </c>
      <c r="C43" s="162">
        <v>2185</v>
      </c>
      <c r="D43" s="162">
        <v>370</v>
      </c>
      <c r="E43" s="162">
        <v>94</v>
      </c>
      <c r="F43" s="162">
        <v>139</v>
      </c>
      <c r="G43" s="162">
        <v>141</v>
      </c>
      <c r="H43" s="162">
        <v>1203</v>
      </c>
      <c r="I43" s="162">
        <v>102</v>
      </c>
      <c r="J43" s="162">
        <v>89</v>
      </c>
      <c r="K43" s="162">
        <v>47</v>
      </c>
      <c r="L43" s="163">
        <v>68</v>
      </c>
    </row>
    <row r="44" spans="1:12" ht="14">
      <c r="A44" s="164" t="s">
        <v>742</v>
      </c>
      <c r="B44" s="161">
        <v>1835</v>
      </c>
      <c r="C44" s="162">
        <v>1793</v>
      </c>
      <c r="D44" s="162">
        <v>393</v>
      </c>
      <c r="E44" s="162">
        <v>93</v>
      </c>
      <c r="F44" s="162">
        <v>122</v>
      </c>
      <c r="G44" s="162">
        <v>67</v>
      </c>
      <c r="H44" s="162">
        <v>945</v>
      </c>
      <c r="I44" s="162">
        <v>76</v>
      </c>
      <c r="J44" s="162">
        <v>60</v>
      </c>
      <c r="K44" s="162">
        <v>37</v>
      </c>
      <c r="L44" s="163">
        <v>42</v>
      </c>
    </row>
    <row r="45" spans="1:12" ht="14">
      <c r="A45" s="164" t="s">
        <v>743</v>
      </c>
      <c r="B45" s="161">
        <v>1177</v>
      </c>
      <c r="C45" s="162">
        <v>1132</v>
      </c>
      <c r="D45" s="162">
        <v>290</v>
      </c>
      <c r="E45" s="162">
        <v>62</v>
      </c>
      <c r="F45" s="162">
        <v>82</v>
      </c>
      <c r="G45" s="162">
        <v>29</v>
      </c>
      <c r="H45" s="162">
        <v>559</v>
      </c>
      <c r="I45" s="162">
        <v>44</v>
      </c>
      <c r="J45" s="162">
        <v>25</v>
      </c>
      <c r="K45" s="162">
        <v>41</v>
      </c>
      <c r="L45" s="163">
        <v>45</v>
      </c>
    </row>
    <row r="46" spans="1:12" ht="14">
      <c r="A46" s="164" t="s">
        <v>744</v>
      </c>
      <c r="B46" s="161">
        <v>662</v>
      </c>
      <c r="C46" s="162">
        <v>630</v>
      </c>
      <c r="D46" s="162">
        <v>225</v>
      </c>
      <c r="E46" s="162">
        <v>48</v>
      </c>
      <c r="F46" s="162">
        <v>51</v>
      </c>
      <c r="G46" s="162">
        <v>25</v>
      </c>
      <c r="H46" s="162">
        <v>204</v>
      </c>
      <c r="I46" s="162">
        <v>33</v>
      </c>
      <c r="J46" s="162">
        <v>19</v>
      </c>
      <c r="K46" s="162">
        <v>25</v>
      </c>
      <c r="L46" s="163">
        <v>32</v>
      </c>
    </row>
    <row r="47" spans="1:12" ht="14">
      <c r="A47" s="164" t="s">
        <v>745</v>
      </c>
      <c r="B47" s="161">
        <v>312</v>
      </c>
      <c r="C47" s="162">
        <v>298</v>
      </c>
      <c r="D47" s="162">
        <v>111</v>
      </c>
      <c r="E47" s="162">
        <v>18</v>
      </c>
      <c r="F47" s="162">
        <v>29</v>
      </c>
      <c r="G47" s="162">
        <v>6</v>
      </c>
      <c r="H47" s="162">
        <v>72</v>
      </c>
      <c r="I47" s="162">
        <v>28</v>
      </c>
      <c r="J47" s="162">
        <v>9</v>
      </c>
      <c r="K47" s="162">
        <v>25</v>
      </c>
      <c r="L47" s="163">
        <v>14</v>
      </c>
    </row>
    <row r="48" spans="1:12" ht="14">
      <c r="A48" s="164" t="s">
        <v>746</v>
      </c>
      <c r="B48" s="161">
        <v>189</v>
      </c>
      <c r="C48" s="162">
        <v>180</v>
      </c>
      <c r="D48" s="162">
        <v>93</v>
      </c>
      <c r="E48" s="162">
        <v>14</v>
      </c>
      <c r="F48" s="162">
        <v>16</v>
      </c>
      <c r="G48" s="162">
        <v>1</v>
      </c>
      <c r="H48" s="162">
        <v>40</v>
      </c>
      <c r="I48" s="162">
        <v>13</v>
      </c>
      <c r="J48" s="162">
        <v>0</v>
      </c>
      <c r="K48" s="162">
        <v>3</v>
      </c>
      <c r="L48" s="163">
        <v>9</v>
      </c>
    </row>
    <row r="49" spans="1:12" ht="14">
      <c r="A49" s="164" t="s">
        <v>747</v>
      </c>
      <c r="B49" s="161">
        <v>136</v>
      </c>
      <c r="C49" s="162">
        <v>129</v>
      </c>
      <c r="D49" s="162">
        <v>62</v>
      </c>
      <c r="E49" s="162">
        <v>9</v>
      </c>
      <c r="F49" s="162">
        <v>11</v>
      </c>
      <c r="G49" s="162">
        <v>0</v>
      </c>
      <c r="H49" s="162">
        <v>34</v>
      </c>
      <c r="I49" s="162">
        <v>3</v>
      </c>
      <c r="J49" s="162">
        <v>5</v>
      </c>
      <c r="K49" s="162">
        <v>5</v>
      </c>
      <c r="L49" s="163">
        <v>7</v>
      </c>
    </row>
    <row r="50" spans="1:12" ht="14">
      <c r="A50" s="164" t="s">
        <v>748</v>
      </c>
      <c r="B50" s="161">
        <v>60</v>
      </c>
      <c r="C50" s="162">
        <v>59</v>
      </c>
      <c r="D50" s="162">
        <v>37</v>
      </c>
      <c r="E50" s="162">
        <v>5</v>
      </c>
      <c r="F50" s="162">
        <v>4</v>
      </c>
      <c r="G50" s="162">
        <v>0</v>
      </c>
      <c r="H50" s="162">
        <v>6</v>
      </c>
      <c r="I50" s="162">
        <v>1</v>
      </c>
      <c r="J50" s="162">
        <v>3</v>
      </c>
      <c r="K50" s="162">
        <v>3</v>
      </c>
      <c r="L50" s="163">
        <v>1</v>
      </c>
    </row>
    <row r="51" spans="1:12" ht="14">
      <c r="A51" s="164" t="s">
        <v>749</v>
      </c>
      <c r="B51" s="161">
        <v>34</v>
      </c>
      <c r="C51" s="162">
        <v>32</v>
      </c>
      <c r="D51" s="162">
        <v>24</v>
      </c>
      <c r="E51" s="162">
        <v>1</v>
      </c>
      <c r="F51" s="162">
        <v>3</v>
      </c>
      <c r="G51" s="162">
        <v>0</v>
      </c>
      <c r="H51" s="162">
        <v>1</v>
      </c>
      <c r="I51" s="162">
        <v>1</v>
      </c>
      <c r="J51" s="162">
        <v>1</v>
      </c>
      <c r="K51" s="162">
        <v>1</v>
      </c>
      <c r="L51" s="163">
        <v>2</v>
      </c>
    </row>
    <row r="52" spans="1:12" ht="14">
      <c r="A52" s="160"/>
      <c r="B52" s="161" t="s">
        <v>131</v>
      </c>
      <c r="C52" s="162" t="s">
        <v>131</v>
      </c>
      <c r="D52" s="162" t="s">
        <v>131</v>
      </c>
      <c r="E52" s="162" t="s">
        <v>131</v>
      </c>
      <c r="F52" s="162" t="s">
        <v>131</v>
      </c>
      <c r="G52" s="162" t="s">
        <v>131</v>
      </c>
      <c r="H52" s="162" t="s">
        <v>131</v>
      </c>
      <c r="I52" s="162" t="s">
        <v>131</v>
      </c>
      <c r="J52" s="162" t="s">
        <v>131</v>
      </c>
      <c r="K52" s="162" t="s">
        <v>131</v>
      </c>
      <c r="L52" s="163" t="s">
        <v>131</v>
      </c>
    </row>
    <row r="53" spans="1:12" ht="14">
      <c r="A53" s="156" t="s">
        <v>754</v>
      </c>
      <c r="B53" s="161" t="s">
        <v>131</v>
      </c>
      <c r="C53" s="162" t="s">
        <v>131</v>
      </c>
      <c r="D53" s="162" t="s">
        <v>131</v>
      </c>
      <c r="E53" s="162" t="s">
        <v>131</v>
      </c>
      <c r="F53" s="162" t="s">
        <v>131</v>
      </c>
      <c r="G53" s="162" t="s">
        <v>131</v>
      </c>
      <c r="H53" s="162" t="s">
        <v>131</v>
      </c>
      <c r="I53" s="162" t="s">
        <v>131</v>
      </c>
      <c r="J53" s="162" t="s">
        <v>131</v>
      </c>
      <c r="K53" s="162" t="s">
        <v>131</v>
      </c>
      <c r="L53" s="163" t="s">
        <v>131</v>
      </c>
    </row>
    <row r="54" spans="1:12" ht="14">
      <c r="A54" s="170" t="s">
        <v>755</v>
      </c>
      <c r="B54" s="161">
        <v>20342</v>
      </c>
      <c r="C54" s="162">
        <v>18642</v>
      </c>
      <c r="D54" s="162">
        <v>4744</v>
      </c>
      <c r="E54" s="162">
        <v>863</v>
      </c>
      <c r="F54" s="162">
        <v>1200</v>
      </c>
      <c r="G54" s="162">
        <v>1392</v>
      </c>
      <c r="H54" s="162">
        <v>7818</v>
      </c>
      <c r="I54" s="162">
        <v>759</v>
      </c>
      <c r="J54" s="162">
        <v>1095</v>
      </c>
      <c r="K54" s="162">
        <v>771</v>
      </c>
      <c r="L54" s="163">
        <v>1700</v>
      </c>
    </row>
    <row r="55" spans="1:12" ht="14">
      <c r="A55" s="164" t="s">
        <v>756</v>
      </c>
      <c r="B55" s="161">
        <v>7622</v>
      </c>
      <c r="C55" s="162">
        <v>6543</v>
      </c>
      <c r="D55" s="162">
        <v>2032</v>
      </c>
      <c r="E55" s="162">
        <v>430</v>
      </c>
      <c r="F55" s="162">
        <v>583</v>
      </c>
      <c r="G55" s="162">
        <v>450</v>
      </c>
      <c r="H55" s="162">
        <v>2347</v>
      </c>
      <c r="I55" s="162">
        <v>241</v>
      </c>
      <c r="J55" s="162">
        <v>289</v>
      </c>
      <c r="K55" s="162">
        <v>171</v>
      </c>
      <c r="L55" s="163">
        <v>1079</v>
      </c>
    </row>
    <row r="56" spans="1:12" ht="14">
      <c r="A56" s="164" t="s">
        <v>757</v>
      </c>
      <c r="B56" s="161">
        <v>10766</v>
      </c>
      <c r="C56" s="162">
        <v>10231</v>
      </c>
      <c r="D56" s="162">
        <v>2290</v>
      </c>
      <c r="E56" s="162">
        <v>357</v>
      </c>
      <c r="F56" s="162">
        <v>529</v>
      </c>
      <c r="G56" s="162">
        <v>846</v>
      </c>
      <c r="H56" s="162">
        <v>4500</v>
      </c>
      <c r="I56" s="162">
        <v>476</v>
      </c>
      <c r="J56" s="162">
        <v>727</v>
      </c>
      <c r="K56" s="162">
        <v>506</v>
      </c>
      <c r="L56" s="163">
        <v>535</v>
      </c>
    </row>
    <row r="57" spans="1:12" ht="14">
      <c r="A57" s="164" t="s">
        <v>758</v>
      </c>
      <c r="B57" s="161">
        <v>865</v>
      </c>
      <c r="C57" s="162">
        <v>836</v>
      </c>
      <c r="D57" s="162">
        <v>123</v>
      </c>
      <c r="E57" s="162">
        <v>31</v>
      </c>
      <c r="F57" s="162">
        <v>32</v>
      </c>
      <c r="G57" s="162">
        <v>26</v>
      </c>
      <c r="H57" s="162">
        <v>576</v>
      </c>
      <c r="I57" s="162">
        <v>10</v>
      </c>
      <c r="J57" s="162">
        <v>20</v>
      </c>
      <c r="K57" s="162">
        <v>18</v>
      </c>
      <c r="L57" s="163">
        <v>29</v>
      </c>
    </row>
    <row r="58" spans="1:12" ht="14">
      <c r="A58" s="164" t="s">
        <v>759</v>
      </c>
      <c r="B58" s="161">
        <v>395</v>
      </c>
      <c r="C58" s="162">
        <v>384</v>
      </c>
      <c r="D58" s="162">
        <v>85</v>
      </c>
      <c r="E58" s="162">
        <v>23</v>
      </c>
      <c r="F58" s="162">
        <v>28</v>
      </c>
      <c r="G58" s="162">
        <v>6</v>
      </c>
      <c r="H58" s="162">
        <v>212</v>
      </c>
      <c r="I58" s="162">
        <v>6</v>
      </c>
      <c r="J58" s="162">
        <v>13</v>
      </c>
      <c r="K58" s="162">
        <v>11</v>
      </c>
      <c r="L58" s="163">
        <v>11</v>
      </c>
    </row>
    <row r="59" spans="1:12" ht="14">
      <c r="A59" s="164" t="s">
        <v>760</v>
      </c>
      <c r="B59" s="161">
        <v>694</v>
      </c>
      <c r="C59" s="162">
        <v>648</v>
      </c>
      <c r="D59" s="162">
        <v>214</v>
      </c>
      <c r="E59" s="162">
        <v>22</v>
      </c>
      <c r="F59" s="162">
        <v>28</v>
      </c>
      <c r="G59" s="162">
        <v>64</v>
      </c>
      <c r="H59" s="162">
        <v>183</v>
      </c>
      <c r="I59" s="162">
        <v>26</v>
      </c>
      <c r="J59" s="162">
        <v>46</v>
      </c>
      <c r="K59" s="162">
        <v>65</v>
      </c>
      <c r="L59" s="163">
        <v>46</v>
      </c>
    </row>
    <row r="60" spans="1:12" ht="14">
      <c r="A60" s="164"/>
      <c r="B60" s="161" t="s">
        <v>131</v>
      </c>
      <c r="C60" s="162" t="s">
        <v>131</v>
      </c>
      <c r="D60" s="162" t="s">
        <v>131</v>
      </c>
      <c r="E60" s="162" t="s">
        <v>131</v>
      </c>
      <c r="F60" s="162" t="s">
        <v>131</v>
      </c>
      <c r="G60" s="162" t="s">
        <v>131</v>
      </c>
      <c r="H60" s="162" t="s">
        <v>131</v>
      </c>
      <c r="I60" s="162" t="s">
        <v>131</v>
      </c>
      <c r="J60" s="162" t="s">
        <v>131</v>
      </c>
      <c r="K60" s="162" t="s">
        <v>131</v>
      </c>
      <c r="L60" s="163" t="s">
        <v>131</v>
      </c>
    </row>
    <row r="61" spans="1:12" ht="14">
      <c r="A61" s="170" t="s">
        <v>761</v>
      </c>
      <c r="B61" s="161">
        <v>19180</v>
      </c>
      <c r="C61" s="162">
        <v>17604</v>
      </c>
      <c r="D61" s="162">
        <v>4350</v>
      </c>
      <c r="E61" s="162">
        <v>943</v>
      </c>
      <c r="F61" s="162">
        <v>1285</v>
      </c>
      <c r="G61" s="162">
        <v>1821</v>
      </c>
      <c r="H61" s="162">
        <v>7238</v>
      </c>
      <c r="I61" s="162">
        <v>876</v>
      </c>
      <c r="J61" s="162">
        <v>680</v>
      </c>
      <c r="K61" s="162">
        <v>411</v>
      </c>
      <c r="L61" s="163">
        <v>1576</v>
      </c>
    </row>
    <row r="62" spans="1:12" ht="14">
      <c r="A62" s="164" t="s">
        <v>756</v>
      </c>
      <c r="B62" s="161">
        <v>7616</v>
      </c>
      <c r="C62" s="162">
        <v>6610</v>
      </c>
      <c r="D62" s="162">
        <v>1845</v>
      </c>
      <c r="E62" s="162">
        <v>443</v>
      </c>
      <c r="F62" s="162">
        <v>576</v>
      </c>
      <c r="G62" s="162">
        <v>547</v>
      </c>
      <c r="H62" s="162">
        <v>2657</v>
      </c>
      <c r="I62" s="162">
        <v>219</v>
      </c>
      <c r="J62" s="162">
        <v>194</v>
      </c>
      <c r="K62" s="162">
        <v>129</v>
      </c>
      <c r="L62" s="163">
        <v>1006</v>
      </c>
    </row>
    <row r="63" spans="1:12" ht="14">
      <c r="A63" s="164" t="s">
        <v>757</v>
      </c>
      <c r="B63" s="161">
        <v>8819</v>
      </c>
      <c r="C63" s="162">
        <v>8368</v>
      </c>
      <c r="D63" s="162">
        <v>1821</v>
      </c>
      <c r="E63" s="162">
        <v>330</v>
      </c>
      <c r="F63" s="162">
        <v>531</v>
      </c>
      <c r="G63" s="162">
        <v>1009</v>
      </c>
      <c r="H63" s="162">
        <v>3493</v>
      </c>
      <c r="I63" s="162">
        <v>559</v>
      </c>
      <c r="J63" s="162">
        <v>406</v>
      </c>
      <c r="K63" s="162">
        <v>219</v>
      </c>
      <c r="L63" s="163">
        <v>451</v>
      </c>
    </row>
    <row r="64" spans="1:12" ht="14">
      <c r="A64" s="164" t="s">
        <v>758</v>
      </c>
      <c r="B64" s="161">
        <v>720</v>
      </c>
      <c r="C64" s="162">
        <v>696</v>
      </c>
      <c r="D64" s="162">
        <v>83</v>
      </c>
      <c r="E64" s="162">
        <v>30</v>
      </c>
      <c r="F64" s="162">
        <v>44</v>
      </c>
      <c r="G64" s="162">
        <v>69</v>
      </c>
      <c r="H64" s="162">
        <v>438</v>
      </c>
      <c r="I64" s="162">
        <v>8</v>
      </c>
      <c r="J64" s="162">
        <v>21</v>
      </c>
      <c r="K64" s="162">
        <v>3</v>
      </c>
      <c r="L64" s="163">
        <v>24</v>
      </c>
    </row>
    <row r="65" spans="1:12" ht="14">
      <c r="A65" s="164" t="s">
        <v>759</v>
      </c>
      <c r="B65" s="161">
        <v>1158</v>
      </c>
      <c r="C65" s="162">
        <v>1113</v>
      </c>
      <c r="D65" s="162">
        <v>347</v>
      </c>
      <c r="E65" s="162">
        <v>100</v>
      </c>
      <c r="F65" s="162">
        <v>92</v>
      </c>
      <c r="G65" s="162">
        <v>30</v>
      </c>
      <c r="H65" s="162">
        <v>470</v>
      </c>
      <c r="I65" s="162">
        <v>37</v>
      </c>
      <c r="J65" s="162">
        <v>23</v>
      </c>
      <c r="K65" s="162">
        <v>14</v>
      </c>
      <c r="L65" s="163">
        <v>45</v>
      </c>
    </row>
    <row r="66" spans="1:12" ht="14">
      <c r="A66" s="164" t="s">
        <v>760</v>
      </c>
      <c r="B66" s="161">
        <v>867</v>
      </c>
      <c r="C66" s="162">
        <v>817</v>
      </c>
      <c r="D66" s="162">
        <v>254</v>
      </c>
      <c r="E66" s="162">
        <v>40</v>
      </c>
      <c r="F66" s="162">
        <v>42</v>
      </c>
      <c r="G66" s="162">
        <v>166</v>
      </c>
      <c r="H66" s="162">
        <v>180</v>
      </c>
      <c r="I66" s="162">
        <v>53</v>
      </c>
      <c r="J66" s="162">
        <v>36</v>
      </c>
      <c r="K66" s="162">
        <v>46</v>
      </c>
      <c r="L66" s="163">
        <v>50</v>
      </c>
    </row>
    <row r="67" spans="1:12" ht="14">
      <c r="A67" s="160"/>
      <c r="B67" s="161" t="s">
        <v>131</v>
      </c>
      <c r="C67" s="162" t="s">
        <v>131</v>
      </c>
      <c r="D67" s="162" t="s">
        <v>131</v>
      </c>
      <c r="E67" s="162" t="s">
        <v>131</v>
      </c>
      <c r="F67" s="162" t="s">
        <v>131</v>
      </c>
      <c r="G67" s="162" t="s">
        <v>131</v>
      </c>
      <c r="H67" s="162" t="s">
        <v>131</v>
      </c>
      <c r="I67" s="162" t="s">
        <v>131</v>
      </c>
      <c r="J67" s="162" t="s">
        <v>131</v>
      </c>
      <c r="K67" s="162" t="s">
        <v>131</v>
      </c>
      <c r="L67" s="163" t="s">
        <v>131</v>
      </c>
    </row>
    <row r="68" spans="1:12" ht="14">
      <c r="A68" s="156" t="s">
        <v>762</v>
      </c>
      <c r="B68" s="161" t="s">
        <v>131</v>
      </c>
      <c r="C68" s="162" t="s">
        <v>131</v>
      </c>
      <c r="D68" s="162" t="s">
        <v>131</v>
      </c>
      <c r="E68" s="162" t="s">
        <v>131</v>
      </c>
      <c r="F68" s="162" t="s">
        <v>131</v>
      </c>
      <c r="G68" s="162" t="s">
        <v>131</v>
      </c>
      <c r="H68" s="162" t="s">
        <v>131</v>
      </c>
      <c r="I68" s="162" t="s">
        <v>131</v>
      </c>
      <c r="J68" s="162" t="s">
        <v>131</v>
      </c>
      <c r="K68" s="162" t="s">
        <v>131</v>
      </c>
      <c r="L68" s="163" t="s">
        <v>131</v>
      </c>
    </row>
    <row r="69" spans="1:12" ht="14">
      <c r="A69" s="170" t="s">
        <v>761</v>
      </c>
      <c r="B69" s="161">
        <v>19180</v>
      </c>
      <c r="C69" s="162">
        <v>17604</v>
      </c>
      <c r="D69" s="162">
        <v>4350</v>
      </c>
      <c r="E69" s="162">
        <v>943</v>
      </c>
      <c r="F69" s="162">
        <v>1285</v>
      </c>
      <c r="G69" s="162">
        <v>1821</v>
      </c>
      <c r="H69" s="162">
        <v>7238</v>
      </c>
      <c r="I69" s="162">
        <v>876</v>
      </c>
      <c r="J69" s="162">
        <v>680</v>
      </c>
      <c r="K69" s="162">
        <v>411</v>
      </c>
      <c r="L69" s="163">
        <v>1576</v>
      </c>
    </row>
    <row r="70" spans="1:12" ht="14">
      <c r="A70" s="164" t="s">
        <v>763</v>
      </c>
      <c r="B70" s="161">
        <v>5614</v>
      </c>
      <c r="C70" s="162">
        <v>4840</v>
      </c>
      <c r="D70" s="162">
        <v>1079</v>
      </c>
      <c r="E70" s="162">
        <v>311</v>
      </c>
      <c r="F70" s="162">
        <v>342</v>
      </c>
      <c r="G70" s="162">
        <v>515</v>
      </c>
      <c r="H70" s="162">
        <v>1865</v>
      </c>
      <c r="I70" s="162">
        <v>251</v>
      </c>
      <c r="J70" s="162">
        <v>285</v>
      </c>
      <c r="K70" s="162">
        <v>192</v>
      </c>
      <c r="L70" s="163">
        <v>774</v>
      </c>
    </row>
    <row r="71" spans="1:12" ht="14">
      <c r="A71" s="164" t="s">
        <v>764</v>
      </c>
      <c r="B71" s="161">
        <v>3580</v>
      </c>
      <c r="C71" s="162">
        <v>3330</v>
      </c>
      <c r="D71" s="162">
        <v>509</v>
      </c>
      <c r="E71" s="162">
        <v>114</v>
      </c>
      <c r="F71" s="162">
        <v>134</v>
      </c>
      <c r="G71" s="162">
        <v>840</v>
      </c>
      <c r="H71" s="162">
        <v>1384</v>
      </c>
      <c r="I71" s="162">
        <v>124</v>
      </c>
      <c r="J71" s="162">
        <v>158</v>
      </c>
      <c r="K71" s="162">
        <v>67</v>
      </c>
      <c r="L71" s="163">
        <v>250</v>
      </c>
    </row>
    <row r="72" spans="1:12" ht="14">
      <c r="A72" s="164" t="s">
        <v>765</v>
      </c>
      <c r="B72" s="161">
        <v>3655</v>
      </c>
      <c r="C72" s="162">
        <v>3472</v>
      </c>
      <c r="D72" s="162">
        <v>609</v>
      </c>
      <c r="E72" s="162">
        <v>105</v>
      </c>
      <c r="F72" s="162">
        <v>173</v>
      </c>
      <c r="G72" s="162">
        <v>359</v>
      </c>
      <c r="H72" s="162">
        <v>1609</v>
      </c>
      <c r="I72" s="162">
        <v>383</v>
      </c>
      <c r="J72" s="162">
        <v>155</v>
      </c>
      <c r="K72" s="162">
        <v>79</v>
      </c>
      <c r="L72" s="163">
        <v>183</v>
      </c>
    </row>
    <row r="73" spans="1:12" ht="14">
      <c r="A73" s="164" t="s">
        <v>766</v>
      </c>
      <c r="B73" s="161">
        <v>2573</v>
      </c>
      <c r="C73" s="162">
        <v>2428</v>
      </c>
      <c r="D73" s="162">
        <v>650</v>
      </c>
      <c r="E73" s="162">
        <v>96</v>
      </c>
      <c r="F73" s="162">
        <v>175</v>
      </c>
      <c r="G73" s="162">
        <v>87</v>
      </c>
      <c r="H73" s="162">
        <v>1224</v>
      </c>
      <c r="I73" s="162">
        <v>87</v>
      </c>
      <c r="J73" s="162">
        <v>61</v>
      </c>
      <c r="K73" s="162">
        <v>48</v>
      </c>
      <c r="L73" s="163">
        <v>145</v>
      </c>
    </row>
    <row r="74" spans="1:12" ht="14">
      <c r="A74" s="164" t="s">
        <v>767</v>
      </c>
      <c r="B74" s="161">
        <v>1660</v>
      </c>
      <c r="C74" s="162">
        <v>1556</v>
      </c>
      <c r="D74" s="162">
        <v>591</v>
      </c>
      <c r="E74" s="162">
        <v>105</v>
      </c>
      <c r="F74" s="162">
        <v>158</v>
      </c>
      <c r="G74" s="162">
        <v>14</v>
      </c>
      <c r="H74" s="162">
        <v>642</v>
      </c>
      <c r="I74" s="162">
        <v>21</v>
      </c>
      <c r="J74" s="162">
        <v>11</v>
      </c>
      <c r="K74" s="162">
        <v>14</v>
      </c>
      <c r="L74" s="163">
        <v>104</v>
      </c>
    </row>
    <row r="75" spans="1:12" ht="14">
      <c r="A75" s="164" t="s">
        <v>768</v>
      </c>
      <c r="B75" s="161">
        <v>2098</v>
      </c>
      <c r="C75" s="162">
        <v>1978</v>
      </c>
      <c r="D75" s="162">
        <v>912</v>
      </c>
      <c r="E75" s="162">
        <v>212</v>
      </c>
      <c r="F75" s="162">
        <v>303</v>
      </c>
      <c r="G75" s="162">
        <v>6</v>
      </c>
      <c r="H75" s="162">
        <v>514</v>
      </c>
      <c r="I75" s="162">
        <v>10</v>
      </c>
      <c r="J75" s="162">
        <v>10</v>
      </c>
      <c r="K75" s="162">
        <v>11</v>
      </c>
      <c r="L75" s="163">
        <v>120</v>
      </c>
    </row>
    <row r="76" spans="1:12" ht="14">
      <c r="A76" s="164"/>
      <c r="B76" s="161" t="s">
        <v>131</v>
      </c>
      <c r="C76" s="162" t="s">
        <v>131</v>
      </c>
      <c r="D76" s="162" t="s">
        <v>131</v>
      </c>
      <c r="E76" s="162" t="s">
        <v>131</v>
      </c>
      <c r="F76" s="162" t="s">
        <v>131</v>
      </c>
      <c r="G76" s="162" t="s">
        <v>131</v>
      </c>
      <c r="H76" s="162" t="s">
        <v>131</v>
      </c>
      <c r="I76" s="162" t="s">
        <v>131</v>
      </c>
      <c r="J76" s="162" t="s">
        <v>131</v>
      </c>
      <c r="K76" s="162" t="s">
        <v>131</v>
      </c>
      <c r="L76" s="163" t="s">
        <v>131</v>
      </c>
    </row>
    <row r="77" spans="1:12" ht="14">
      <c r="A77" s="171" t="s">
        <v>769</v>
      </c>
      <c r="B77" s="161">
        <v>3400</v>
      </c>
      <c r="C77" s="162">
        <v>2634</v>
      </c>
      <c r="D77" s="162">
        <v>1024</v>
      </c>
      <c r="E77" s="162">
        <v>217</v>
      </c>
      <c r="F77" s="162">
        <v>263</v>
      </c>
      <c r="G77" s="162">
        <v>231</v>
      </c>
      <c r="H77" s="162">
        <v>660</v>
      </c>
      <c r="I77" s="162">
        <v>155</v>
      </c>
      <c r="J77" s="162">
        <v>41</v>
      </c>
      <c r="K77" s="162">
        <v>43</v>
      </c>
      <c r="L77" s="163">
        <v>766</v>
      </c>
    </row>
    <row r="78" spans="1:12" ht="14">
      <c r="A78" s="172" t="s">
        <v>770</v>
      </c>
      <c r="B78" s="161">
        <v>1013</v>
      </c>
      <c r="C78" s="162">
        <v>788</v>
      </c>
      <c r="D78" s="162">
        <v>434</v>
      </c>
      <c r="E78" s="162">
        <v>79</v>
      </c>
      <c r="F78" s="162">
        <v>70</v>
      </c>
      <c r="G78" s="162">
        <v>32</v>
      </c>
      <c r="H78" s="162">
        <v>151</v>
      </c>
      <c r="I78" s="162">
        <v>0</v>
      </c>
      <c r="J78" s="162">
        <v>15</v>
      </c>
      <c r="K78" s="162">
        <v>7</v>
      </c>
      <c r="L78" s="163">
        <v>225</v>
      </c>
    </row>
    <row r="79" spans="1:12" ht="14">
      <c r="A79" s="172" t="s">
        <v>771</v>
      </c>
      <c r="B79" s="161">
        <v>298</v>
      </c>
      <c r="C79" s="162">
        <v>299</v>
      </c>
      <c r="D79" s="162">
        <v>424</v>
      </c>
      <c r="E79" s="162">
        <v>364</v>
      </c>
      <c r="F79" s="162">
        <v>266</v>
      </c>
      <c r="G79" s="162">
        <v>139</v>
      </c>
      <c r="H79" s="162">
        <v>229</v>
      </c>
      <c r="I79" s="162">
        <v>0</v>
      </c>
      <c r="J79" s="162">
        <v>366</v>
      </c>
      <c r="K79" s="162">
        <v>163</v>
      </c>
      <c r="L79" s="163">
        <v>294</v>
      </c>
    </row>
    <row r="80" spans="1:12" ht="14">
      <c r="A80" s="171" t="s">
        <v>772</v>
      </c>
      <c r="B80" s="161">
        <v>3758</v>
      </c>
      <c r="C80" s="162">
        <v>3419</v>
      </c>
      <c r="D80" s="162">
        <v>859</v>
      </c>
      <c r="E80" s="162">
        <v>164</v>
      </c>
      <c r="F80" s="162">
        <v>245</v>
      </c>
      <c r="G80" s="162">
        <v>580</v>
      </c>
      <c r="H80" s="162">
        <v>1207</v>
      </c>
      <c r="I80" s="162">
        <v>113</v>
      </c>
      <c r="J80" s="162">
        <v>155</v>
      </c>
      <c r="K80" s="162">
        <v>96</v>
      </c>
      <c r="L80" s="163">
        <v>339</v>
      </c>
    </row>
    <row r="81" spans="1:12" ht="14">
      <c r="A81" s="172" t="s">
        <v>770</v>
      </c>
      <c r="B81" s="161">
        <v>5659</v>
      </c>
      <c r="C81" s="162">
        <v>5040</v>
      </c>
      <c r="D81" s="162">
        <v>1992</v>
      </c>
      <c r="E81" s="162">
        <v>323</v>
      </c>
      <c r="F81" s="162">
        <v>516</v>
      </c>
      <c r="G81" s="162">
        <v>559</v>
      </c>
      <c r="H81" s="162">
        <v>1396</v>
      </c>
      <c r="I81" s="162">
        <v>111</v>
      </c>
      <c r="J81" s="162">
        <v>108</v>
      </c>
      <c r="K81" s="162">
        <v>35</v>
      </c>
      <c r="L81" s="163">
        <v>619</v>
      </c>
    </row>
    <row r="82" spans="1:12" ht="14">
      <c r="A82" s="172" t="s">
        <v>771</v>
      </c>
      <c r="B82" s="161">
        <v>1506</v>
      </c>
      <c r="C82" s="162">
        <v>1474</v>
      </c>
      <c r="D82" s="162">
        <v>2319</v>
      </c>
      <c r="E82" s="162">
        <v>1970</v>
      </c>
      <c r="F82" s="162">
        <v>2106</v>
      </c>
      <c r="G82" s="162">
        <v>964</v>
      </c>
      <c r="H82" s="162">
        <v>1157</v>
      </c>
      <c r="I82" s="162">
        <v>982</v>
      </c>
      <c r="J82" s="162">
        <v>697</v>
      </c>
      <c r="K82" s="162">
        <v>365</v>
      </c>
      <c r="L82" s="163">
        <v>1826</v>
      </c>
    </row>
    <row r="83" spans="1:12" ht="14">
      <c r="A83" s="171" t="s">
        <v>773</v>
      </c>
      <c r="B83" s="161">
        <v>5364</v>
      </c>
      <c r="C83" s="162">
        <v>5113</v>
      </c>
      <c r="D83" s="162">
        <v>862</v>
      </c>
      <c r="E83" s="162">
        <v>218</v>
      </c>
      <c r="F83" s="162">
        <v>320</v>
      </c>
      <c r="G83" s="162">
        <v>741</v>
      </c>
      <c r="H83" s="162">
        <v>2307</v>
      </c>
      <c r="I83" s="162">
        <v>307</v>
      </c>
      <c r="J83" s="162">
        <v>273</v>
      </c>
      <c r="K83" s="162">
        <v>85</v>
      </c>
      <c r="L83" s="163">
        <v>251</v>
      </c>
    </row>
    <row r="84" spans="1:12" ht="14">
      <c r="A84" s="172" t="s">
        <v>770</v>
      </c>
      <c r="B84" s="161">
        <v>11661</v>
      </c>
      <c r="C84" s="162">
        <v>11057</v>
      </c>
      <c r="D84" s="162">
        <v>2794</v>
      </c>
      <c r="E84" s="162">
        <v>634</v>
      </c>
      <c r="F84" s="162">
        <v>1035</v>
      </c>
      <c r="G84" s="162">
        <v>905</v>
      </c>
      <c r="H84" s="162">
        <v>4708</v>
      </c>
      <c r="I84" s="162">
        <v>544</v>
      </c>
      <c r="J84" s="162">
        <v>328</v>
      </c>
      <c r="K84" s="162">
        <v>109</v>
      </c>
      <c r="L84" s="163">
        <v>604</v>
      </c>
    </row>
    <row r="85" spans="1:12" ht="14">
      <c r="A85" s="172" t="s">
        <v>771</v>
      </c>
      <c r="B85" s="161">
        <v>2174</v>
      </c>
      <c r="C85" s="162">
        <v>2163</v>
      </c>
      <c r="D85" s="162">
        <v>3241</v>
      </c>
      <c r="E85" s="162">
        <v>2908</v>
      </c>
      <c r="F85" s="162">
        <v>3234</v>
      </c>
      <c r="G85" s="162">
        <v>1221</v>
      </c>
      <c r="H85" s="162">
        <v>2041</v>
      </c>
      <c r="I85" s="162">
        <v>1772</v>
      </c>
      <c r="J85" s="162">
        <v>1201</v>
      </c>
      <c r="K85" s="162">
        <v>1282</v>
      </c>
      <c r="L85" s="163">
        <v>2406</v>
      </c>
    </row>
    <row r="86" spans="1:12" ht="14">
      <c r="A86" s="171" t="s">
        <v>774</v>
      </c>
      <c r="B86" s="161">
        <v>6658</v>
      </c>
      <c r="C86" s="162">
        <v>6438</v>
      </c>
      <c r="D86" s="162">
        <v>1605</v>
      </c>
      <c r="E86" s="162">
        <v>344</v>
      </c>
      <c r="F86" s="162">
        <v>457</v>
      </c>
      <c r="G86" s="162">
        <v>269</v>
      </c>
      <c r="H86" s="162">
        <v>3064</v>
      </c>
      <c r="I86" s="162">
        <v>301</v>
      </c>
      <c r="J86" s="162">
        <v>211</v>
      </c>
      <c r="K86" s="162">
        <v>187</v>
      </c>
      <c r="L86" s="163">
        <v>220</v>
      </c>
    </row>
    <row r="87" spans="1:12" ht="14">
      <c r="A87" s="172" t="s">
        <v>770</v>
      </c>
      <c r="B87" s="161">
        <v>20465</v>
      </c>
      <c r="C87" s="162">
        <v>19680</v>
      </c>
      <c r="D87" s="162">
        <v>6973</v>
      </c>
      <c r="E87" s="162">
        <v>1439</v>
      </c>
      <c r="F87" s="162">
        <v>1965</v>
      </c>
      <c r="G87" s="162">
        <v>419</v>
      </c>
      <c r="H87" s="162">
        <v>7603</v>
      </c>
      <c r="I87" s="162">
        <v>642</v>
      </c>
      <c r="J87" s="162">
        <v>301</v>
      </c>
      <c r="K87" s="162">
        <v>338</v>
      </c>
      <c r="L87" s="163">
        <v>785</v>
      </c>
    </row>
    <row r="88" spans="1:12" ht="14">
      <c r="A88" s="173" t="s">
        <v>771</v>
      </c>
      <c r="B88" s="174">
        <v>3074</v>
      </c>
      <c r="C88" s="175">
        <v>3057</v>
      </c>
      <c r="D88" s="175">
        <v>4345</v>
      </c>
      <c r="E88" s="175">
        <v>4183</v>
      </c>
      <c r="F88" s="175">
        <v>4300</v>
      </c>
      <c r="G88" s="175">
        <v>1558</v>
      </c>
      <c r="H88" s="175">
        <v>2481</v>
      </c>
      <c r="I88" s="175">
        <v>2133</v>
      </c>
      <c r="J88" s="175">
        <v>1427</v>
      </c>
      <c r="K88" s="175">
        <v>1807</v>
      </c>
      <c r="L88" s="176">
        <v>3568</v>
      </c>
    </row>
    <row r="89" spans="1:12" s="152" customFormat="1" ht="1" customHeight="1">
      <c r="A89" s="177" t="s">
        <v>775</v>
      </c>
      <c r="B89" s="178"/>
      <c r="C89" s="178"/>
      <c r="D89" s="178"/>
      <c r="E89" s="178"/>
      <c r="F89" s="178"/>
      <c r="G89" s="178"/>
      <c r="H89" s="178"/>
      <c r="I89" s="178"/>
      <c r="J89" s="178"/>
      <c r="K89" s="178"/>
      <c r="L89" s="178"/>
    </row>
    <row r="90" spans="1:12">
      <c r="A90" s="179" t="s">
        <v>776</v>
      </c>
      <c r="B90" s="180"/>
      <c r="C90" s="180"/>
      <c r="D90" s="180"/>
      <c r="E90" s="180"/>
      <c r="F90" s="180"/>
      <c r="G90" s="180"/>
      <c r="H90" s="180"/>
      <c r="I90" s="180"/>
      <c r="J90" s="180"/>
      <c r="K90" s="180"/>
      <c r="L90" s="180"/>
    </row>
    <row r="91" spans="1:12">
      <c r="A91" s="179" t="s">
        <v>777</v>
      </c>
      <c r="B91" s="180"/>
      <c r="C91" s="180"/>
      <c r="D91" s="180"/>
      <c r="E91" s="180"/>
      <c r="F91" s="180"/>
      <c r="G91" s="180"/>
      <c r="H91" s="180"/>
      <c r="I91" s="180"/>
      <c r="J91" s="180"/>
      <c r="K91" s="180"/>
      <c r="L91" s="180"/>
    </row>
    <row r="92" spans="1:12" ht="51.75" customHeight="1">
      <c r="A92" s="300" t="s">
        <v>778</v>
      </c>
      <c r="B92" s="301"/>
      <c r="C92" s="301"/>
      <c r="D92" s="301"/>
      <c r="E92" s="301"/>
      <c r="F92" s="301"/>
      <c r="G92" s="301"/>
      <c r="H92" s="301"/>
      <c r="I92" s="301"/>
      <c r="J92" s="301"/>
      <c r="K92" s="301"/>
      <c r="L92" s="301"/>
    </row>
    <row r="94" spans="1:12">
      <c r="A94" s="153" t="s">
        <v>779</v>
      </c>
    </row>
  </sheetData>
  <mergeCells count="10">
    <mergeCell ref="O10:O12"/>
    <mergeCell ref="A92:L92"/>
    <mergeCell ref="A5:A7"/>
    <mergeCell ref="B5:B7"/>
    <mergeCell ref="C5:K5"/>
    <mergeCell ref="L5:L7"/>
    <mergeCell ref="C6:C7"/>
    <mergeCell ref="D6:F6"/>
    <mergeCell ref="G6:J6"/>
    <mergeCell ref="K6:K7"/>
  </mergeCells>
  <pageMargins left="0.7" right="0.7" top="0.75" bottom="0.75" header="0.3" footer="0.3"/>
  <pageSetup paperSize="5" scale="97" orientation="landscape"/>
  <headerFooter>
    <oddHeader>&amp;L&amp;12&amp;K000000CNMI Cross Tabulation Tables v1.2</oddHeader>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5" sqref="A5"/>
    </sheetView>
  </sheetViews>
  <sheetFormatPr baseColWidth="10" defaultColWidth="8.83203125" defaultRowHeight="12" x14ac:dyDescent="0"/>
  <cols>
    <col min="1" max="1" width="31" customWidth="1"/>
  </cols>
  <sheetData>
    <row r="1" spans="1:6">
      <c r="A1" t="s">
        <v>700</v>
      </c>
    </row>
    <row r="2" spans="1:6">
      <c r="A2" t="s">
        <v>701</v>
      </c>
    </row>
    <row r="3" spans="1:6">
      <c r="A3" t="s">
        <v>702</v>
      </c>
    </row>
    <row r="4" spans="1:6">
      <c r="A4" t="s">
        <v>255</v>
      </c>
      <c r="B4" s="1">
        <v>53366</v>
      </c>
      <c r="C4" s="151" t="s">
        <v>711</v>
      </c>
    </row>
    <row r="5" spans="1:6">
      <c r="A5" t="s">
        <v>703</v>
      </c>
      <c r="B5" s="1">
        <v>27921</v>
      </c>
      <c r="C5" s="150">
        <f t="shared" ref="C5:C11" si="0">+B5/(B5+B13)</f>
        <v>0.52319829104673388</v>
      </c>
    </row>
    <row r="6" spans="1:6">
      <c r="A6" t="s">
        <v>712</v>
      </c>
      <c r="B6">
        <v>2785</v>
      </c>
      <c r="C6" s="150">
        <f t="shared" si="0"/>
        <v>0.58829742289818332</v>
      </c>
    </row>
    <row r="7" spans="1:6">
      <c r="A7" t="s">
        <v>704</v>
      </c>
      <c r="B7">
        <v>506</v>
      </c>
      <c r="C7" s="150">
        <f t="shared" si="0"/>
        <v>0.57961053837342502</v>
      </c>
    </row>
    <row r="8" spans="1:6">
      <c r="A8" t="s">
        <v>705</v>
      </c>
      <c r="B8" s="1">
        <v>3186</v>
      </c>
      <c r="C8" s="150">
        <f t="shared" si="0"/>
        <v>0.56439326837909654</v>
      </c>
      <c r="E8" s="1">
        <f>+B8+B9</f>
        <v>6026</v>
      </c>
      <c r="F8" s="150">
        <f>+E8/(E8+E16)</f>
        <v>0.53421985815602835</v>
      </c>
    </row>
    <row r="9" spans="1:6">
      <c r="A9" t="s">
        <v>706</v>
      </c>
      <c r="B9" s="1">
        <v>2840</v>
      </c>
      <c r="C9" s="150">
        <f t="shared" si="0"/>
        <v>0.50399290150842946</v>
      </c>
    </row>
    <row r="10" spans="1:6">
      <c r="A10" t="s">
        <v>707</v>
      </c>
      <c r="B10" s="1">
        <v>18102</v>
      </c>
      <c r="C10" s="150">
        <f t="shared" si="0"/>
        <v>0.51845911499355579</v>
      </c>
    </row>
    <row r="11" spans="1:6">
      <c r="A11" t="s">
        <v>710</v>
      </c>
      <c r="B11">
        <v>502</v>
      </c>
      <c r="C11" s="150">
        <f t="shared" si="0"/>
        <v>0.32097186700767261</v>
      </c>
    </row>
    <row r="13" spans="1:6">
      <c r="A13" t="s">
        <v>708</v>
      </c>
      <c r="B13" s="1">
        <v>25445</v>
      </c>
    </row>
    <row r="14" spans="1:6">
      <c r="A14" t="s">
        <v>709</v>
      </c>
      <c r="B14" s="1">
        <v>1949</v>
      </c>
    </row>
    <row r="15" spans="1:6">
      <c r="A15" t="s">
        <v>704</v>
      </c>
      <c r="B15">
        <v>367</v>
      </c>
    </row>
    <row r="16" spans="1:6">
      <c r="A16" t="s">
        <v>705</v>
      </c>
      <c r="B16" s="1">
        <v>2459</v>
      </c>
      <c r="E16" s="1">
        <f>+B16+B17</f>
        <v>5254</v>
      </c>
    </row>
    <row r="17" spans="1:2">
      <c r="A17" t="s">
        <v>706</v>
      </c>
      <c r="B17" s="1">
        <v>2795</v>
      </c>
    </row>
    <row r="18" spans="1:2">
      <c r="A18" t="s">
        <v>707</v>
      </c>
      <c r="B18" s="1">
        <v>16813</v>
      </c>
    </row>
    <row r="19" spans="1:2">
      <c r="A19" t="s">
        <v>710</v>
      </c>
      <c r="B19" s="1">
        <v>1062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2014 Adults with SMI</vt:lpstr>
      <vt:lpstr>Calculation instructions</vt:lpstr>
      <vt:lpstr>2014 Children with SED</vt:lpstr>
      <vt:lpstr>2014 Poverty Status Data</vt:lpstr>
      <vt:lpstr>PEPSYASEX-Geography-Puerto Rico</vt:lpstr>
      <vt:lpstr>Poverty Status data</vt:lpstr>
      <vt:lpstr>Sheet1</vt:lpstr>
      <vt:lpstr>CNMI Population</vt:lpstr>
      <vt:lpstr>CNMI population data</vt:lpstr>
    </vt:vector>
  </TitlesOfParts>
  <Company>NASMHPD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Lutterman</dc:creator>
  <cp:lastModifiedBy>Mike</cp:lastModifiedBy>
  <cp:lastPrinted>2015-09-22T15:40:26Z</cp:lastPrinted>
  <dcterms:created xsi:type="dcterms:W3CDTF">2003-07-11T18:33:05Z</dcterms:created>
  <dcterms:modified xsi:type="dcterms:W3CDTF">2016-01-04T17:31:21Z</dcterms:modified>
</cp:coreProperties>
</file>